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SQL\Export\"/>
    </mc:Choice>
  </mc:AlternateContent>
  <bookViews>
    <workbookView xWindow="0" yWindow="0" windowWidth="0" windowHeight="0"/>
  </bookViews>
  <sheets>
    <sheet name="Rekapitulace stavby" sheetId="1" r:id="rId1"/>
    <sheet name="D1.01.1 - Stavební" sheetId="2" r:id="rId2"/>
    <sheet name="D1.01.3 - Požárně bezpečn..." sheetId="3" r:id="rId3"/>
    <sheet name="D1.01.4b - Chlazení" sheetId="4" r:id="rId4"/>
    <sheet name="D1.01.4c - Vzduchotechnika" sheetId="5" r:id="rId5"/>
    <sheet name="D1.01.4d - Měření a regulace" sheetId="6" r:id="rId6"/>
    <sheet name="D1.01.4e - Zdravotně tech..." sheetId="7" r:id="rId7"/>
    <sheet name="D1.01.4g - Silnoproudá el..." sheetId="8" r:id="rId8"/>
    <sheet name="D1.01.4h1 - Slaboproudá e..." sheetId="9" r:id="rId9"/>
    <sheet name="D1.01.4h3 - Elektrická po..." sheetId="10" r:id="rId10"/>
    <sheet name="VRN - Vedlejší rozpočtové...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'D1.01.1 - Stavební'!$C$142:$K$644</definedName>
    <definedName name="_xlnm.Print_Area" localSheetId="1">'D1.01.1 - Stavební'!$C$4:$J$76,'D1.01.1 - Stavební'!$C$82:$J$122,'D1.01.1 - Stavební'!$C$128:$K$644</definedName>
    <definedName name="_xlnm.Print_Titles" localSheetId="1">'D1.01.1 - Stavební'!$142:$142</definedName>
    <definedName name="_xlnm._FilterDatabase" localSheetId="2" hidden="1">'D1.01.3 - Požárně bezpečn...'!$C$120:$K$154</definedName>
    <definedName name="_xlnm.Print_Area" localSheetId="2">'D1.01.3 - Požárně bezpečn...'!$C$4:$J$76,'D1.01.3 - Požárně bezpečn...'!$C$82:$J$100,'D1.01.3 - Požárně bezpečn...'!$C$106:$K$154</definedName>
    <definedName name="_xlnm.Print_Titles" localSheetId="2">'D1.01.3 - Požárně bezpečn...'!$120:$120</definedName>
    <definedName name="_xlnm._FilterDatabase" localSheetId="3" hidden="1">'D1.01.4b - Chlazení'!$C$128:$K$239</definedName>
    <definedName name="_xlnm.Print_Area" localSheetId="3">'D1.01.4b - Chlazení'!$C$4:$J$76,'D1.01.4b - Chlazení'!$C$82:$J$108,'D1.01.4b - Chlazení'!$C$114:$K$239</definedName>
    <definedName name="_xlnm.Print_Titles" localSheetId="3">'D1.01.4b - Chlazení'!$128:$128</definedName>
    <definedName name="_xlnm._FilterDatabase" localSheetId="4" hidden="1">'D1.01.4c - Vzduchotechnika'!$C$122:$K$156</definedName>
    <definedName name="_xlnm.Print_Area" localSheetId="4">'D1.01.4c - Vzduchotechnika'!$C$4:$J$76,'D1.01.4c - Vzduchotechnika'!$C$82:$J$102,'D1.01.4c - Vzduchotechnika'!$C$108:$K$156</definedName>
    <definedName name="_xlnm.Print_Titles" localSheetId="4">'D1.01.4c - Vzduchotechnika'!$122:$122</definedName>
    <definedName name="_xlnm._FilterDatabase" localSheetId="5" hidden="1">'D1.01.4d - Měření a regulace'!$C$122:$K$138</definedName>
    <definedName name="_xlnm.Print_Area" localSheetId="5">'D1.01.4d - Měření a regulace'!$C$4:$J$76,'D1.01.4d - Měření a regulace'!$C$82:$J$102,'D1.01.4d - Měření a regulace'!$C$108:$K$138</definedName>
    <definedName name="_xlnm.Print_Titles" localSheetId="5">'D1.01.4d - Měření a regulace'!$122:$122</definedName>
    <definedName name="_xlnm._FilterDatabase" localSheetId="6" hidden="1">'D1.01.4e - Zdravotně tech...'!$C$126:$K$225</definedName>
    <definedName name="_xlnm.Print_Area" localSheetId="6">'D1.01.4e - Zdravotně tech...'!$C$4:$J$76,'D1.01.4e - Zdravotně tech...'!$C$82:$J$106,'D1.01.4e - Zdravotně tech...'!$C$112:$K$225</definedName>
    <definedName name="_xlnm.Print_Titles" localSheetId="6">'D1.01.4e - Zdravotně tech...'!$126:$126</definedName>
    <definedName name="_xlnm._FilterDatabase" localSheetId="7" hidden="1">'D1.01.4g - Silnoproudá el...'!$C$128:$K$333</definedName>
    <definedName name="_xlnm.Print_Area" localSheetId="7">'D1.01.4g - Silnoproudá el...'!$C$4:$J$76,'D1.01.4g - Silnoproudá el...'!$C$82:$J$108,'D1.01.4g - Silnoproudá el...'!$C$114:$K$333</definedName>
    <definedName name="_xlnm.Print_Titles" localSheetId="7">'D1.01.4g - Silnoproudá el...'!$128:$128</definedName>
    <definedName name="_xlnm._FilterDatabase" localSheetId="8" hidden="1">'D1.01.4h1 - Slaboproudá e...'!$C$126:$K$204</definedName>
    <definedName name="_xlnm.Print_Area" localSheetId="8">'D1.01.4h1 - Slaboproudá e...'!$C$4:$J$76,'D1.01.4h1 - Slaboproudá e...'!$C$82:$J$106,'D1.01.4h1 - Slaboproudá e...'!$C$112:$K$204</definedName>
    <definedName name="_xlnm.Print_Titles" localSheetId="8">'D1.01.4h1 - Slaboproudá e...'!$126:$126</definedName>
    <definedName name="_xlnm._FilterDatabase" localSheetId="9" hidden="1">'D1.01.4h3 - Elektrická po...'!$C$130:$K$196</definedName>
    <definedName name="_xlnm.Print_Area" localSheetId="9">'D1.01.4h3 - Elektrická po...'!$C$4:$J$76,'D1.01.4h3 - Elektrická po...'!$C$82:$J$110,'D1.01.4h3 - Elektrická po...'!$C$116:$K$196</definedName>
    <definedName name="_xlnm.Print_Titles" localSheetId="9">'D1.01.4h3 - Elektrická po...'!$130:$130</definedName>
    <definedName name="_xlnm._FilterDatabase" localSheetId="10" hidden="1">'VRN - Vedlejší rozpočtové...'!$C$122:$K$239</definedName>
    <definedName name="_xlnm.Print_Area" localSheetId="10">'VRN - Vedlejší rozpočtové...'!$C$4:$J$76,'VRN - Vedlejší rozpočtové...'!$C$82:$J$104,'VRN - Vedlejší rozpočtové...'!$C$110:$K$239</definedName>
    <definedName name="_xlnm.Print_Titles" localSheetId="10">'VRN - Vedlejší rozpočtové...'!$122:$122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236"/>
  <c r="BH236"/>
  <c r="BG236"/>
  <c r="BF236"/>
  <c r="T236"/>
  <c r="R236"/>
  <c r="P236"/>
  <c r="BI231"/>
  <c r="BH231"/>
  <c r="BG231"/>
  <c r="BF231"/>
  <c r="T231"/>
  <c r="R231"/>
  <c r="P231"/>
  <c r="BI222"/>
  <c r="BH222"/>
  <c r="BG222"/>
  <c r="BF222"/>
  <c r="T222"/>
  <c r="T221"/>
  <c r="R222"/>
  <c r="R221"/>
  <c r="P222"/>
  <c r="P221"/>
  <c r="BI218"/>
  <c r="BH218"/>
  <c r="BG218"/>
  <c r="BF218"/>
  <c r="T218"/>
  <c r="R218"/>
  <c r="P218"/>
  <c r="BI215"/>
  <c r="BH215"/>
  <c r="BG215"/>
  <c r="BF215"/>
  <c r="T215"/>
  <c r="R215"/>
  <c r="P215"/>
  <c r="BI203"/>
  <c r="BH203"/>
  <c r="BG203"/>
  <c r="BF203"/>
  <c r="T203"/>
  <c r="R203"/>
  <c r="P203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5"/>
  <c r="BH175"/>
  <c r="BG175"/>
  <c r="BF175"/>
  <c r="T175"/>
  <c r="R175"/>
  <c r="P175"/>
  <c r="BI148"/>
  <c r="BH148"/>
  <c r="BG148"/>
  <c r="BF148"/>
  <c r="T148"/>
  <c r="R148"/>
  <c r="P148"/>
  <c r="BI141"/>
  <c r="BH141"/>
  <c r="BG141"/>
  <c r="BF141"/>
  <c r="T141"/>
  <c r="T140"/>
  <c r="R141"/>
  <c r="R140"/>
  <c r="P141"/>
  <c r="P140"/>
  <c r="BI131"/>
  <c r="BH131"/>
  <c r="BG131"/>
  <c r="BF131"/>
  <c r="T131"/>
  <c r="T125"/>
  <c r="R131"/>
  <c r="R125"/>
  <c r="P131"/>
  <c r="P125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0" r="J39"/>
  <c r="J38"/>
  <c i="1" r="AY104"/>
  <c i="10" r="J37"/>
  <c i="1" r="AX104"/>
  <c i="10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125"/>
  <c r="E7"/>
  <c r="E119"/>
  <c i="9" r="J39"/>
  <c r="J38"/>
  <c i="1" r="AY103"/>
  <c i="9" r="J37"/>
  <c i="1" r="AX103"/>
  <c i="9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4"/>
  <c r="J123"/>
  <c r="F123"/>
  <c r="F121"/>
  <c r="E119"/>
  <c r="J94"/>
  <c r="J93"/>
  <c r="F93"/>
  <c r="F91"/>
  <c r="E89"/>
  <c r="J20"/>
  <c r="E20"/>
  <c r="F94"/>
  <c r="J19"/>
  <c r="J14"/>
  <c r="J91"/>
  <c r="E7"/>
  <c r="E85"/>
  <c i="8" r="J39"/>
  <c r="J38"/>
  <c i="1" r="AY102"/>
  <c i="8" r="J37"/>
  <c i="1" r="AX102"/>
  <c i="8"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91"/>
  <c r="E7"/>
  <c r="E85"/>
  <c i="7" r="J39"/>
  <c r="J38"/>
  <c i="1" r="AY101"/>
  <c i="7" r="J37"/>
  <c i="1" r="AX101"/>
  <c i="7"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115"/>
  <c i="6" r="J39"/>
  <c r="J38"/>
  <c i="1" r="AY100"/>
  <c i="6" r="J37"/>
  <c i="1" r="AX100"/>
  <c i="6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85"/>
  <c i="5" r="J39"/>
  <c r="J38"/>
  <c i="1" r="AY99"/>
  <c i="5" r="J37"/>
  <c i="1" r="AX99"/>
  <c i="5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85"/>
  <c i="4" r="J39"/>
  <c r="J38"/>
  <c i="1" r="AY98"/>
  <c i="4" r="J37"/>
  <c i="1" r="AX98"/>
  <c i="4"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6"/>
  <c r="J125"/>
  <c r="F125"/>
  <c r="F123"/>
  <c r="E121"/>
  <c r="J94"/>
  <c r="J93"/>
  <c r="F93"/>
  <c r="F91"/>
  <c r="E89"/>
  <c r="J20"/>
  <c r="E20"/>
  <c r="F126"/>
  <c r="J19"/>
  <c r="J14"/>
  <c r="J123"/>
  <c r="E7"/>
  <c r="E117"/>
  <c i="3" r="J39"/>
  <c r="J38"/>
  <c i="1" r="AY97"/>
  <c i="3" r="J37"/>
  <c i="1" r="AX97"/>
  <c i="3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94"/>
  <c r="J19"/>
  <c r="J14"/>
  <c r="J91"/>
  <c r="E7"/>
  <c r="E85"/>
  <c i="2" r="J39"/>
  <c r="J38"/>
  <c i="1" r="AY96"/>
  <c i="2" r="J37"/>
  <c i="1" r="AX96"/>
  <c i="2"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2"/>
  <c r="BH612"/>
  <c r="BG612"/>
  <c r="BF612"/>
  <c r="T612"/>
  <c r="R612"/>
  <c r="P612"/>
  <c r="BI606"/>
  <c r="BH606"/>
  <c r="BG606"/>
  <c r="BF606"/>
  <c r="T606"/>
  <c r="R606"/>
  <c r="P606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68"/>
  <c r="BH568"/>
  <c r="BG568"/>
  <c r="BF568"/>
  <c r="T568"/>
  <c r="R568"/>
  <c r="P568"/>
  <c r="BI565"/>
  <c r="BH565"/>
  <c r="BG565"/>
  <c r="BF565"/>
  <c r="T565"/>
  <c r="R565"/>
  <c r="P565"/>
  <c r="BI558"/>
  <c r="BH558"/>
  <c r="BG558"/>
  <c r="BF558"/>
  <c r="T558"/>
  <c r="R558"/>
  <c r="P558"/>
  <c r="BI545"/>
  <c r="BH545"/>
  <c r="BG545"/>
  <c r="BF545"/>
  <c r="T545"/>
  <c r="R545"/>
  <c r="P545"/>
  <c r="BI538"/>
  <c r="BH538"/>
  <c r="BG538"/>
  <c r="BF538"/>
  <c r="T538"/>
  <c r="R538"/>
  <c r="P538"/>
  <c r="BI531"/>
  <c r="BH531"/>
  <c r="BG531"/>
  <c r="BF531"/>
  <c r="T531"/>
  <c r="R531"/>
  <c r="P531"/>
  <c r="BI524"/>
  <c r="BH524"/>
  <c r="BG524"/>
  <c r="BF524"/>
  <c r="T524"/>
  <c r="R524"/>
  <c r="P524"/>
  <c r="BI522"/>
  <c r="BH522"/>
  <c r="BG522"/>
  <c r="BF522"/>
  <c r="T522"/>
  <c r="R522"/>
  <c r="P522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T485"/>
  <c r="R486"/>
  <c r="R485"/>
  <c r="P486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05"/>
  <c r="BH405"/>
  <c r="BG405"/>
  <c r="BF405"/>
  <c r="T405"/>
  <c r="R405"/>
  <c r="P405"/>
  <c r="BI394"/>
  <c r="BH394"/>
  <c r="BG394"/>
  <c r="BF394"/>
  <c r="T394"/>
  <c r="R394"/>
  <c r="P394"/>
  <c r="BI382"/>
  <c r="BH382"/>
  <c r="BG382"/>
  <c r="BF382"/>
  <c r="T382"/>
  <c r="R382"/>
  <c r="P382"/>
  <c r="BI370"/>
  <c r="BH370"/>
  <c r="BG370"/>
  <c r="BF370"/>
  <c r="T370"/>
  <c r="R370"/>
  <c r="P370"/>
  <c r="BI357"/>
  <c r="BH357"/>
  <c r="BG357"/>
  <c r="BF357"/>
  <c r="T357"/>
  <c r="R357"/>
  <c r="P357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T176"/>
  <c r="R177"/>
  <c r="R176"/>
  <c r="P177"/>
  <c r="P176"/>
  <c r="BI173"/>
  <c r="BH173"/>
  <c r="BG173"/>
  <c r="BF173"/>
  <c r="T173"/>
  <c r="T172"/>
  <c r="R173"/>
  <c r="R172"/>
  <c r="P173"/>
  <c r="P172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6"/>
  <c r="BH146"/>
  <c r="BG146"/>
  <c r="BF146"/>
  <c r="T146"/>
  <c r="T145"/>
  <c r="R146"/>
  <c r="R145"/>
  <c r="P146"/>
  <c r="P145"/>
  <c r="J140"/>
  <c r="J139"/>
  <c r="F139"/>
  <c r="F137"/>
  <c r="E135"/>
  <c r="J94"/>
  <c r="J93"/>
  <c r="F93"/>
  <c r="F91"/>
  <c r="E89"/>
  <c r="J20"/>
  <c r="E20"/>
  <c r="F94"/>
  <c r="J19"/>
  <c r="J14"/>
  <c r="J137"/>
  <c r="E7"/>
  <c r="E85"/>
  <c i="1" r="L90"/>
  <c r="AM90"/>
  <c r="AM89"/>
  <c r="L89"/>
  <c r="AM87"/>
  <c r="L87"/>
  <c r="L85"/>
  <c r="L84"/>
  <c i="2" r="BK624"/>
  <c r="J565"/>
  <c r="BK432"/>
  <c r="BK298"/>
  <c r="J630"/>
  <c r="J522"/>
  <c r="J457"/>
  <c r="BK433"/>
  <c r="BK271"/>
  <c r="BK146"/>
  <c r="BK582"/>
  <c r="J481"/>
  <c r="J419"/>
  <c r="BK261"/>
  <c r="BK636"/>
  <c r="J619"/>
  <c r="J538"/>
  <c r="BK430"/>
  <c r="BK281"/>
  <c r="J219"/>
  <c r="J634"/>
  <c r="J628"/>
  <c r="BK494"/>
  <c r="J434"/>
  <c r="BK301"/>
  <c r="BK246"/>
  <c r="BK157"/>
  <c r="BK606"/>
  <c r="BK486"/>
  <c r="BK326"/>
  <c r="BK251"/>
  <c r="BK173"/>
  <c r="J625"/>
  <c r="BK565"/>
  <c r="J431"/>
  <c r="BK153"/>
  <c r="BK434"/>
  <c r="BK305"/>
  <c r="BK222"/>
  <c i="3" r="BK143"/>
  <c r="J129"/>
  <c i="4" r="BK215"/>
  <c r="BK179"/>
  <c r="BK232"/>
  <c r="BK205"/>
  <c r="BK224"/>
  <c r="J238"/>
  <c r="BK153"/>
  <c r="J147"/>
  <c r="BK175"/>
  <c r="J211"/>
  <c r="J153"/>
  <c i="5" r="BK156"/>
  <c r="J148"/>
  <c r="J156"/>
  <c r="BK143"/>
  <c r="J125"/>
  <c i="6" r="J126"/>
  <c r="J125"/>
  <c r="J132"/>
  <c i="7" r="J132"/>
  <c r="J179"/>
  <c r="J203"/>
  <c r="BK222"/>
  <c r="BK130"/>
  <c r="BK143"/>
  <c r="J207"/>
  <c r="BK154"/>
  <c r="BK201"/>
  <c r="J130"/>
  <c i="8" r="J297"/>
  <c r="BK253"/>
  <c r="J159"/>
  <c r="J305"/>
  <c r="BK262"/>
  <c r="BK213"/>
  <c r="J163"/>
  <c r="J312"/>
  <c r="BK277"/>
  <c r="BK226"/>
  <c r="J189"/>
  <c r="BK242"/>
  <c r="J216"/>
  <c r="BK249"/>
  <c r="BK169"/>
  <c r="J318"/>
  <c r="J264"/>
  <c r="J199"/>
  <c r="J153"/>
  <c r="BK264"/>
  <c r="BK170"/>
  <c i="9" r="BK193"/>
  <c r="J143"/>
  <c r="J189"/>
  <c r="BK155"/>
  <c r="BK136"/>
  <c r="J181"/>
  <c r="BK165"/>
  <c r="BK178"/>
  <c r="BK145"/>
  <c r="BK202"/>
  <c r="BK170"/>
  <c r="J149"/>
  <c r="BK198"/>
  <c r="BK171"/>
  <c r="J144"/>
  <c r="J201"/>
  <c r="BK149"/>
  <c r="J132"/>
  <c i="10" r="BK179"/>
  <c r="J146"/>
  <c r="J175"/>
  <c r="BK144"/>
  <c r="BK153"/>
  <c r="BK194"/>
  <c r="J173"/>
  <c r="BK146"/>
  <c r="J178"/>
  <c r="BK191"/>
  <c r="J159"/>
  <c r="J196"/>
  <c r="BK157"/>
  <c r="BK176"/>
  <c i="11" r="BK192"/>
  <c r="J231"/>
  <c r="J131"/>
  <c r="BK203"/>
  <c i="2" r="BK631"/>
  <c r="J596"/>
  <c r="J450"/>
  <c r="J338"/>
  <c r="J286"/>
  <c r="BK626"/>
  <c r="BK524"/>
  <c r="J446"/>
  <c r="BK329"/>
  <c r="J222"/>
  <c r="J622"/>
  <c r="BK538"/>
  <c r="BK477"/>
  <c r="J271"/>
  <c r="J643"/>
  <c r="J627"/>
  <c r="J585"/>
  <c r="BK436"/>
  <c r="BK303"/>
  <c r="J146"/>
  <c r="J633"/>
  <c r="BK558"/>
  <c r="BK442"/>
  <c r="BK333"/>
  <c r="J216"/>
  <c r="BK620"/>
  <c r="J568"/>
  <c r="J473"/>
  <c r="BK338"/>
  <c r="J225"/>
  <c r="BK627"/>
  <c r="J486"/>
  <c r="BK416"/>
  <c r="J208"/>
  <c r="J435"/>
  <c r="J344"/>
  <c r="J173"/>
  <c i="3" r="J149"/>
  <c r="J140"/>
  <c i="4" r="J230"/>
  <c r="BK151"/>
  <c r="BK209"/>
  <c r="J199"/>
  <c r="BK233"/>
  <c r="BK190"/>
  <c r="BK186"/>
  <c r="J207"/>
  <c r="J235"/>
  <c r="J190"/>
  <c r="J143"/>
  <c i="5" r="J142"/>
  <c r="J143"/>
  <c r="BK151"/>
  <c r="J150"/>
  <c r="BK142"/>
  <c i="6" r="J130"/>
  <c r="BK127"/>
  <c r="BK126"/>
  <c i="7" r="BK187"/>
  <c r="J199"/>
  <c r="BK224"/>
  <c r="J140"/>
  <c r="J176"/>
  <c r="BK170"/>
  <c r="J161"/>
  <c r="BK149"/>
  <c r="BK192"/>
  <c r="BK146"/>
  <c i="8" r="BK300"/>
  <c r="J255"/>
  <c r="BK187"/>
  <c r="J165"/>
  <c r="J325"/>
  <c r="J271"/>
  <c r="J218"/>
  <c r="BK165"/>
  <c r="BK151"/>
  <c r="J309"/>
  <c r="J267"/>
  <c r="BK195"/>
  <c r="J151"/>
  <c r="J226"/>
  <c r="J167"/>
  <c r="J211"/>
  <c r="J155"/>
  <c r="BK305"/>
  <c r="J261"/>
  <c r="BK136"/>
  <c r="BK321"/>
  <c r="BK318"/>
  <c r="BK316"/>
  <c r="BK297"/>
  <c r="BK279"/>
  <c r="J257"/>
  <c r="BK181"/>
  <c i="9" r="J199"/>
  <c r="BK159"/>
  <c r="BK204"/>
  <c r="BK174"/>
  <c r="BK148"/>
  <c r="J176"/>
  <c r="BK160"/>
  <c r="J191"/>
  <c r="BK157"/>
  <c r="BK140"/>
  <c r="BK192"/>
  <c r="J163"/>
  <c r="BK135"/>
  <c r="BK167"/>
  <c r="J146"/>
  <c r="BK183"/>
  <c r="J162"/>
  <c r="J138"/>
  <c i="10" r="J180"/>
  <c r="J137"/>
  <c r="J179"/>
  <c r="J148"/>
  <c r="J166"/>
  <c r="J138"/>
  <c r="BK188"/>
  <c r="J153"/>
  <c r="J135"/>
  <c r="BK142"/>
  <c r="BK174"/>
  <c r="BK143"/>
  <c r="BK165"/>
  <c r="BK185"/>
  <c r="J144"/>
  <c i="11" r="J182"/>
  <c r="BK175"/>
  <c r="BK182"/>
  <c i="2" r="J357"/>
  <c r="J186"/>
  <c r="J629"/>
  <c r="J582"/>
  <c r="J465"/>
  <c r="BK276"/>
  <c r="BK639"/>
  <c r="BK593"/>
  <c r="BK515"/>
  <c r="J333"/>
  <c r="BK236"/>
  <c r="BK428"/>
  <c r="J298"/>
  <c r="J161"/>
  <c i="3" r="J137"/>
  <c r="J131"/>
  <c i="4" r="BK231"/>
  <c r="BK166"/>
  <c r="J228"/>
  <c r="BK235"/>
  <c r="BK131"/>
  <c r="BK208"/>
  <c r="J131"/>
  <c r="J175"/>
  <c r="BK168"/>
  <c r="BK234"/>
  <c r="BK195"/>
  <c r="BK238"/>
  <c i="5" r="J152"/>
  <c r="J129"/>
  <c r="BK135"/>
  <c r="BK146"/>
  <c r="BK141"/>
  <c i="6" r="J138"/>
  <c r="J133"/>
  <c r="BK135"/>
  <c i="7" r="BK182"/>
  <c r="BK185"/>
  <c r="BK197"/>
  <c r="BK132"/>
  <c r="J154"/>
  <c r="J195"/>
  <c r="BK190"/>
  <c r="BK199"/>
  <c r="J137"/>
  <c r="J165"/>
  <c i="8" r="J327"/>
  <c r="BK259"/>
  <c r="BK207"/>
  <c r="BK172"/>
  <c r="BK142"/>
  <c r="BK282"/>
  <c r="J240"/>
  <c r="BK174"/>
  <c r="J321"/>
  <c r="BK291"/>
  <c r="J207"/>
  <c r="J169"/>
  <c r="J230"/>
  <c r="BK144"/>
  <c r="J203"/>
  <c r="BK157"/>
  <c r="J323"/>
  <c r="J277"/>
  <c r="BK220"/>
  <c r="BK191"/>
  <c r="J134"/>
  <c r="BK197"/>
  <c i="9" r="BK181"/>
  <c r="BK137"/>
  <c r="BK197"/>
  <c r="J173"/>
  <c r="BK195"/>
  <c r="J171"/>
  <c r="BK194"/>
  <c r="J179"/>
  <c r="BK146"/>
  <c r="J204"/>
  <c r="J183"/>
  <c r="J160"/>
  <c r="BK138"/>
  <c r="J177"/>
  <c r="BK150"/>
  <c r="J203"/>
  <c r="J167"/>
  <c r="J130"/>
  <c i="10" r="J162"/>
  <c r="BK196"/>
  <c r="BK168"/>
  <c r="BK175"/>
  <c r="J141"/>
  <c r="BK192"/>
  <c r="BK154"/>
  <c r="J136"/>
  <c r="BK189"/>
  <c r="BK156"/>
  <c r="J164"/>
  <c r="J172"/>
  <c i="11" r="J222"/>
  <c r="BK141"/>
  <c r="BK222"/>
  <c r="J184"/>
  <c i="2" r="BK625"/>
  <c r="J599"/>
  <c r="BK498"/>
  <c r="BK344"/>
  <c r="BK637"/>
  <c r="BK616"/>
  <c r="J504"/>
  <c r="BK370"/>
  <c r="BK286"/>
  <c r="J177"/>
  <c r="BK599"/>
  <c r="J512"/>
  <c r="J422"/>
  <c r="J157"/>
  <c r="J641"/>
  <c r="BK618"/>
  <c r="J500"/>
  <c r="J329"/>
  <c r="BK225"/>
  <c r="BK638"/>
  <c r="J621"/>
  <c r="BK504"/>
  <c r="J423"/>
  <c r="J256"/>
  <c i="1" r="AS95"/>
  <c i="2" r="BK182"/>
  <c r="J617"/>
  <c r="J477"/>
  <c r="J323"/>
  <c r="J182"/>
  <c r="BK431"/>
  <c r="BK340"/>
  <c r="J232"/>
  <c i="3" r="BK140"/>
  <c r="J152"/>
  <c r="J123"/>
  <c i="4" r="J195"/>
  <c r="BK135"/>
  <c r="BK211"/>
  <c r="J239"/>
  <c r="J151"/>
  <c r="J215"/>
  <c r="BK139"/>
  <c r="J236"/>
  <c r="J161"/>
  <c r="J208"/>
  <c r="J165"/>
  <c i="5" r="J141"/>
  <c r="J135"/>
  <c r="BK150"/>
  <c r="BK152"/>
  <c r="J154"/>
  <c i="6" r="BK138"/>
  <c r="J128"/>
  <c r="BK136"/>
  <c i="7" r="J209"/>
  <c r="J222"/>
  <c r="J168"/>
  <c r="BK159"/>
  <c r="BK217"/>
  <c r="J143"/>
  <c r="J156"/>
  <c r="BK188"/>
  <c r="J134"/>
  <c r="BK156"/>
  <c i="8" r="BK329"/>
  <c r="BK261"/>
  <c r="J249"/>
  <c r="BK185"/>
  <c r="J132"/>
  <c r="J275"/>
  <c r="BK234"/>
  <c r="BK164"/>
  <c r="J138"/>
  <c r="BK293"/>
  <c r="BK255"/>
  <c r="J205"/>
  <c r="J174"/>
  <c r="BK240"/>
  <c r="J172"/>
  <c r="BK224"/>
  <c r="J176"/>
  <c r="BK327"/>
  <c r="J279"/>
  <c r="BK167"/>
  <c r="J164"/>
  <c r="J149"/>
  <c r="J201"/>
  <c r="BK159"/>
  <c r="J262"/>
  <c r="J191"/>
  <c r="BK132"/>
  <c i="9" r="J156"/>
  <c r="BK201"/>
  <c r="J161"/>
  <c r="BK134"/>
  <c r="J168"/>
  <c r="J192"/>
  <c r="BK176"/>
  <c r="J141"/>
  <c r="BK196"/>
  <c r="J154"/>
  <c r="BK190"/>
  <c r="BK164"/>
  <c r="J135"/>
  <c r="BK177"/>
  <c r="J157"/>
  <c r="BK139"/>
  <c i="10" r="J192"/>
  <c r="BK150"/>
  <c r="BK182"/>
  <c r="BK158"/>
  <c r="BK171"/>
  <c r="BK180"/>
  <c r="BK137"/>
  <c r="BK160"/>
  <c r="BK166"/>
  <c r="J149"/>
  <c r="BK173"/>
  <c r="J190"/>
  <c r="BK147"/>
  <c i="11" r="BK184"/>
  <c r="J203"/>
  <c r="J218"/>
  <c r="J192"/>
  <c i="2" r="BK628"/>
  <c r="J591"/>
  <c r="J436"/>
  <c r="J321"/>
  <c r="J638"/>
  <c r="J618"/>
  <c r="J498"/>
  <c r="J425"/>
  <c r="J309"/>
  <c r="BK186"/>
  <c r="BK617"/>
  <c r="BK522"/>
  <c r="BK435"/>
  <c r="BK296"/>
  <c r="BK642"/>
  <c r="J623"/>
  <c r="J588"/>
  <c r="BK465"/>
  <c r="J305"/>
  <c r="J642"/>
  <c r="J631"/>
  <c r="BK612"/>
  <c r="J432"/>
  <c r="BK266"/>
  <c r="BK161"/>
  <c r="BK622"/>
  <c r="J531"/>
  <c r="BK382"/>
  <c r="BK312"/>
  <c r="J213"/>
  <c r="BK633"/>
  <c r="BK568"/>
  <c r="BK457"/>
  <c r="J303"/>
  <c r="BK450"/>
  <c r="BK422"/>
  <c r="BK323"/>
  <c r="J236"/>
  <c i="3" r="BK152"/>
  <c r="BK131"/>
  <c r="BK123"/>
  <c i="4" r="J237"/>
  <c r="J167"/>
  <c r="J220"/>
  <c r="BK161"/>
  <c r="J179"/>
  <c r="BK230"/>
  <c r="J166"/>
  <c r="J201"/>
  <c r="BK167"/>
  <c r="BK171"/>
  <c i="5" r="BK148"/>
  <c r="J146"/>
  <c r="BK130"/>
  <c r="J145"/>
  <c r="BK140"/>
  <c i="6" r="J136"/>
  <c r="J127"/>
  <c r="J135"/>
  <c i="7" r="BK195"/>
  <c r="J205"/>
  <c r="J146"/>
  <c r="BK168"/>
  <c r="BK214"/>
  <c r="BK205"/>
  <c r="J192"/>
  <c r="J201"/>
  <c r="BK203"/>
  <c r="J152"/>
  <c i="8" r="J265"/>
  <c r="BK203"/>
  <c r="BK153"/>
  <c r="BK312"/>
  <c r="J269"/>
  <c r="J193"/>
  <c r="BK158"/>
  <c r="BK302"/>
  <c r="J253"/>
  <c r="BK199"/>
  <c r="J144"/>
  <c r="BK222"/>
  <c r="J161"/>
  <c r="BK205"/>
  <c r="J158"/>
  <c r="J300"/>
  <c r="J242"/>
  <c r="J197"/>
  <c r="J140"/>
  <c r="BK275"/>
  <c r="BK236"/>
  <c i="9" r="BK191"/>
  <c r="BK130"/>
  <c r="J187"/>
  <c r="BK152"/>
  <c r="J202"/>
  <c r="J172"/>
  <c r="J129"/>
  <c r="BK185"/>
  <c r="BK153"/>
  <c r="J134"/>
  <c r="BK175"/>
  <c r="BK158"/>
  <c r="J137"/>
  <c r="J175"/>
  <c r="J152"/>
  <c r="J193"/>
  <c r="J158"/>
  <c r="J147"/>
  <c i="10" r="J165"/>
  <c r="BK190"/>
  <c r="J174"/>
  <c r="J182"/>
  <c r="BK148"/>
  <c r="J195"/>
  <c r="BK183"/>
  <c r="J151"/>
  <c r="J171"/>
  <c r="J188"/>
  <c r="J142"/>
  <c r="BK139"/>
  <c r="BK169"/>
  <c i="11" r="J126"/>
  <c r="BK218"/>
  <c r="BK126"/>
  <c r="J175"/>
  <c i="2" r="J640"/>
  <c r="BK621"/>
  <c r="J545"/>
  <c r="J429"/>
  <c r="J326"/>
  <c r="BK213"/>
  <c r="BK623"/>
  <c r="BK531"/>
  <c r="BK473"/>
  <c r="BK419"/>
  <c r="J312"/>
  <c r="BK208"/>
  <c r="BK596"/>
  <c r="BK508"/>
  <c r="J433"/>
  <c r="J292"/>
  <c r="BK644"/>
  <c r="J620"/>
  <c r="BK579"/>
  <c r="J490"/>
  <c r="BK315"/>
  <c r="J251"/>
  <c r="J153"/>
  <c r="BK632"/>
  <c r="BK591"/>
  <c r="J453"/>
  <c r="J416"/>
  <c r="J296"/>
  <c r="BK177"/>
  <c r="J626"/>
  <c r="J579"/>
  <c r="J494"/>
  <c r="BK321"/>
  <c r="J246"/>
  <c r="J635"/>
  <c r="J577"/>
  <c r="BK469"/>
  <c r="J315"/>
  <c r="J461"/>
  <c r="BK357"/>
  <c r="J281"/>
  <c i="3" r="J146"/>
  <c r="BK146"/>
  <c r="BK149"/>
  <c r="J134"/>
  <c i="4" r="J186"/>
  <c r="J231"/>
  <c r="BK183"/>
  <c r="BK194"/>
  <c r="BK220"/>
  <c r="J209"/>
  <c r="J234"/>
  <c r="J135"/>
  <c r="J194"/>
  <c r="J139"/>
  <c i="5" r="J151"/>
  <c r="J140"/>
  <c r="BK153"/>
  <c r="BK145"/>
  <c i="6" r="J131"/>
  <c r="BK137"/>
  <c r="BK132"/>
  <c i="7" r="J190"/>
  <c r="BK207"/>
  <c r="J170"/>
  <c r="J182"/>
  <c r="BK220"/>
  <c r="J149"/>
  <c r="BK163"/>
  <c r="J220"/>
  <c r="J159"/>
  <c r="J197"/>
  <c r="BK140"/>
  <c i="8" r="BK273"/>
  <c r="BK232"/>
  <c r="BK183"/>
  <c r="BK149"/>
  <c r="BK309"/>
  <c r="BK265"/>
  <c r="BK189"/>
  <c r="BK331"/>
  <c r="BK285"/>
  <c r="BK230"/>
  <c r="BK193"/>
  <c r="BK134"/>
  <c r="J220"/>
  <c r="BK238"/>
  <c r="BK178"/>
  <c r="BK146"/>
  <c r="J273"/>
  <c r="BK140"/>
  <c r="J195"/>
  <c r="J142"/>
  <c r="J232"/>
  <c r="BK163"/>
  <c i="9" r="J178"/>
  <c r="BK133"/>
  <c r="BK186"/>
  <c r="J159"/>
  <c r="BK199"/>
  <c r="J174"/>
  <c r="J196"/>
  <c r="J180"/>
  <c r="BK144"/>
  <c r="J185"/>
  <c r="BK147"/>
  <c r="J195"/>
  <c r="J165"/>
  <c r="BK143"/>
  <c r="J197"/>
  <c r="BK163"/>
  <c r="J148"/>
  <c r="J131"/>
  <c i="10" r="BK163"/>
  <c r="J186"/>
  <c r="J163"/>
  <c r="BK178"/>
  <c r="J147"/>
  <c r="J185"/>
  <c r="J158"/>
  <c r="BK138"/>
  <c r="BK164"/>
  <c r="BK181"/>
  <c r="BK151"/>
  <c r="J168"/>
  <c r="BK186"/>
  <c i="11" r="J187"/>
  <c r="BK187"/>
  <c r="BK148"/>
  <c r="J148"/>
  <c i="2" r="J644"/>
  <c r="J616"/>
  <c r="BK481"/>
  <c r="J370"/>
  <c r="BK292"/>
  <c r="BK634"/>
  <c r="BK512"/>
  <c r="J442"/>
  <c r="BK331"/>
  <c r="BK232"/>
  <c r="BK643"/>
  <c r="J574"/>
  <c r="BK490"/>
  <c r="J331"/>
  <c r="BK216"/>
  <c r="BK635"/>
  <c r="J606"/>
  <c r="J558"/>
  <c r="J394"/>
  <c r="BK294"/>
  <c r="BK640"/>
  <c r="BK629"/>
  <c r="BK574"/>
  <c r="BK461"/>
  <c r="BK309"/>
  <c r="BK228"/>
  <c r="J624"/>
  <c r="J524"/>
  <c r="BK429"/>
  <c r="J294"/>
  <c r="J166"/>
  <c r="J612"/>
  <c r="BK545"/>
  <c r="BK423"/>
  <c r="BK219"/>
  <c r="BK394"/>
  <c r="J241"/>
  <c i="3" r="BK137"/>
  <c r="BK126"/>
  <c r="J126"/>
  <c i="4" r="BK199"/>
  <c r="J233"/>
  <c r="J171"/>
  <c r="BK165"/>
  <c r="J224"/>
  <c r="BK147"/>
  <c r="J183"/>
  <c r="BK201"/>
  <c r="J205"/>
  <c r="J157"/>
  <c i="5" r="BK154"/>
  <c r="BK129"/>
  <c r="BK147"/>
  <c r="BK155"/>
  <c r="J130"/>
  <c i="6" r="BK125"/>
  <c r="BK130"/>
  <c r="J137"/>
  <c i="7" r="BK211"/>
  <c r="J211"/>
  <c r="BK173"/>
  <c r="J173"/>
  <c r="J224"/>
  <c r="BK134"/>
  <c r="BK137"/>
  <c r="J163"/>
  <c r="J185"/>
  <c i="8" r="J331"/>
  <c r="BK257"/>
  <c r="BK209"/>
  <c r="BK155"/>
  <c r="J329"/>
  <c r="J288"/>
  <c r="J228"/>
  <c r="J181"/>
  <c r="J152"/>
  <c r="J316"/>
  <c r="J238"/>
  <c r="BK201"/>
  <c r="J157"/>
  <c r="J234"/>
  <c r="J136"/>
  <c r="J185"/>
  <c r="BK138"/>
  <c r="BK288"/>
  <c r="J224"/>
  <c r="BK176"/>
  <c r="J293"/>
  <c r="BK271"/>
  <c r="J213"/>
  <c i="9" r="BK184"/>
  <c r="J139"/>
  <c r="BK179"/>
  <c r="BK154"/>
  <c r="J198"/>
  <c r="BK173"/>
  <c r="BK141"/>
  <c r="J170"/>
  <c r="BK132"/>
  <c r="BK180"/>
  <c r="BK161"/>
  <c r="J186"/>
  <c r="BK162"/>
  <c r="BK187"/>
  <c r="J153"/>
  <c r="J133"/>
  <c i="10" r="BK187"/>
  <c r="J157"/>
  <c r="J184"/>
  <c r="J194"/>
  <c r="J160"/>
  <c r="BK134"/>
  <c r="J150"/>
  <c r="J189"/>
  <c r="BK141"/>
  <c r="J176"/>
  <c r="BK136"/>
  <c r="BK162"/>
  <c r="J183"/>
  <c r="BK135"/>
  <c i="11" r="BK231"/>
  <c r="BK215"/>
  <c r="J215"/>
  <c i="2" r="J639"/>
  <c r="J593"/>
  <c r="J382"/>
  <c r="J301"/>
  <c r="J636"/>
  <c r="BK577"/>
  <c r="BK453"/>
  <c r="J405"/>
  <c r="J266"/>
  <c r="BK588"/>
  <c r="BK500"/>
  <c r="J319"/>
  <c r="BK166"/>
  <c r="J632"/>
  <c r="J602"/>
  <c r="J515"/>
  <c r="BK425"/>
  <c r="J261"/>
  <c r="J637"/>
  <c r="BK619"/>
  <c r="J469"/>
  <c r="J340"/>
  <c r="BK241"/>
  <c r="BK630"/>
  <c r="BK602"/>
  <c r="J508"/>
  <c r="J428"/>
  <c r="BK319"/>
  <c r="J228"/>
  <c r="BK641"/>
  <c r="BK585"/>
  <c r="J430"/>
  <c r="BK256"/>
  <c r="BK446"/>
  <c r="BK405"/>
  <c r="J276"/>
  <c i="3" r="BK129"/>
  <c r="BK134"/>
  <c r="J143"/>
  <c i="4" r="BK207"/>
  <c r="BK239"/>
  <c r="BK237"/>
  <c r="BK157"/>
  <c r="BK228"/>
  <c r="J232"/>
  <c r="BK143"/>
  <c r="BK236"/>
  <c r="J168"/>
  <c i="5" r="J153"/>
  <c r="BK125"/>
  <c r="J147"/>
  <c r="J155"/>
  <c i="6" r="BK133"/>
  <c r="BK131"/>
  <c r="BK128"/>
  <c i="7" r="J217"/>
  <c r="BK165"/>
  <c r="J188"/>
  <c r="BK209"/>
  <c r="BK152"/>
  <c r="BK161"/>
  <c r="J214"/>
  <c r="BK179"/>
  <c r="J187"/>
  <c r="BK176"/>
  <c i="8" r="J285"/>
  <c r="BK211"/>
  <c r="J178"/>
  <c r="J146"/>
  <c r="J302"/>
  <c r="J259"/>
  <c r="J209"/>
  <c r="BK323"/>
  <c r="J282"/>
  <c r="BK216"/>
  <c r="J170"/>
  <c r="J236"/>
  <c r="J183"/>
  <c r="BK228"/>
  <c r="BK161"/>
  <c r="BK325"/>
  <c r="BK267"/>
  <c r="BK218"/>
  <c r="J187"/>
  <c r="J291"/>
  <c r="BK269"/>
  <c r="J222"/>
  <c r="BK152"/>
  <c i="9" r="BK172"/>
  <c r="BK203"/>
  <c r="BK168"/>
  <c r="J140"/>
  <c r="J190"/>
  <c r="J164"/>
  <c r="BK189"/>
  <c r="J155"/>
  <c r="J136"/>
  <c r="J194"/>
  <c r="BK169"/>
  <c r="J145"/>
  <c r="J184"/>
  <c r="BK156"/>
  <c r="BK129"/>
  <c r="J169"/>
  <c r="J150"/>
  <c r="BK131"/>
  <c i="10" r="BK172"/>
  <c r="J139"/>
  <c r="J181"/>
  <c r="BK149"/>
  <c r="J169"/>
  <c r="J143"/>
  <c r="BK184"/>
  <c r="J156"/>
  <c r="J134"/>
  <c r="BK195"/>
  <c r="J154"/>
  <c r="J187"/>
  <c r="J191"/>
  <c r="BK159"/>
  <c i="11" r="BK236"/>
  <c r="J141"/>
  <c r="BK131"/>
  <c r="J236"/>
  <c i="2" l="1" r="P181"/>
  <c r="P171"/>
  <c r="BK291"/>
  <c r="J291"/>
  <c r="J107"/>
  <c r="P291"/>
  <c r="P421"/>
  <c r="P418"/>
  <c r="P445"/>
  <c r="P489"/>
  <c r="BK581"/>
  <c r="J581"/>
  <c r="J118"/>
  <c r="T615"/>
  <c r="T614"/>
  <c i="4" r="BK130"/>
  <c r="J130"/>
  <c r="J99"/>
  <c r="BK170"/>
  <c r="BK206"/>
  <c r="J206"/>
  <c r="J104"/>
  <c r="P219"/>
  <c i="5" r="R124"/>
  <c r="T144"/>
  <c i="6" r="T124"/>
  <c r="P134"/>
  <c i="7" r="T136"/>
  <c r="R194"/>
  <c r="BK219"/>
  <c r="J219"/>
  <c r="J105"/>
  <c i="8" r="BK131"/>
  <c r="J131"/>
  <c r="J100"/>
  <c r="T180"/>
  <c r="R252"/>
  <c r="BK308"/>
  <c r="J308"/>
  <c r="J106"/>
  <c i="9" r="T128"/>
  <c r="P151"/>
  <c r="BK182"/>
  <c r="J182"/>
  <c r="J103"/>
  <c r="BK200"/>
  <c r="J200"/>
  <c r="J105"/>
  <c i="10" r="R133"/>
  <c r="BK145"/>
  <c r="J145"/>
  <c r="J102"/>
  <c r="T155"/>
  <c r="R167"/>
  <c r="P170"/>
  <c r="R193"/>
  <c i="2" r="BK152"/>
  <c r="J152"/>
  <c r="J102"/>
  <c r="T308"/>
  <c r="BK427"/>
  <c r="J427"/>
  <c r="J113"/>
  <c r="T427"/>
  <c r="T424"/>
  <c r="P514"/>
  <c r="P615"/>
  <c r="P614"/>
  <c i="4" r="T152"/>
  <c r="R200"/>
  <c r="R210"/>
  <c r="R229"/>
  <c i="5" r="R144"/>
  <c i="6" r="R124"/>
  <c i="7" r="T129"/>
  <c r="R167"/>
  <c r="R213"/>
  <c i="8" r="R148"/>
  <c r="R215"/>
  <c r="R281"/>
  <c r="R308"/>
  <c i="9" r="P128"/>
  <c r="R166"/>
  <c r="P182"/>
  <c r="P200"/>
  <c i="10" r="BK133"/>
  <c r="P145"/>
  <c r="BK155"/>
  <c r="J155"/>
  <c r="J104"/>
  <c r="BK177"/>
  <c r="J177"/>
  <c r="J108"/>
  <c i="2" r="R152"/>
  <c r="R151"/>
  <c r="T181"/>
  <c r="T171"/>
  <c r="T291"/>
  <c r="R445"/>
  <c r="T514"/>
  <c r="R615"/>
  <c r="R614"/>
  <c i="3" r="T122"/>
  <c r="T121"/>
  <c i="4" r="R130"/>
  <c r="T170"/>
  <c r="R206"/>
  <c r="R219"/>
  <c i="5" r="BK149"/>
  <c r="J149"/>
  <c r="J101"/>
  <c i="6" r="BK129"/>
  <c r="J129"/>
  <c r="J100"/>
  <c r="T134"/>
  <c i="7" r="P129"/>
  <c r="T167"/>
  <c r="P219"/>
  <c i="8" r="P131"/>
  <c r="P180"/>
  <c r="P252"/>
  <c r="BK315"/>
  <c r="J315"/>
  <c r="J107"/>
  <c i="9" r="BK128"/>
  <c r="J128"/>
  <c r="J99"/>
  <c r="R151"/>
  <c r="T182"/>
  <c i="10" r="R140"/>
  <c r="P152"/>
  <c r="P161"/>
  <c r="BK170"/>
  <c r="J170"/>
  <c r="J107"/>
  <c r="BK193"/>
  <c r="J193"/>
  <c r="J109"/>
  <c i="3" r="R122"/>
  <c r="R121"/>
  <c i="4" r="R152"/>
  <c r="P200"/>
  <c r="P210"/>
  <c r="T229"/>
  <c i="5" r="BK124"/>
  <c r="J124"/>
  <c r="J99"/>
  <c r="R149"/>
  <c i="6" r="R129"/>
  <c i="7" r="BK129"/>
  <c r="J129"/>
  <c r="J100"/>
  <c r="BK167"/>
  <c r="J167"/>
  <c r="J102"/>
  <c r="BK213"/>
  <c r="J213"/>
  <c r="J104"/>
  <c i="8" r="BK148"/>
  <c r="BK215"/>
  <c r="J215"/>
  <c r="J103"/>
  <c r="P281"/>
  <c r="P308"/>
  <c i="9" r="R142"/>
  <c r="BK151"/>
  <c r="J151"/>
  <c r="J101"/>
  <c r="BK188"/>
  <c r="J188"/>
  <c r="J104"/>
  <c r="R200"/>
  <c i="10" r="BK140"/>
  <c r="J140"/>
  <c r="J101"/>
  <c r="BK152"/>
  <c r="J152"/>
  <c r="J103"/>
  <c r="BK161"/>
  <c r="J161"/>
  <c r="J105"/>
  <c r="T167"/>
  <c r="T170"/>
  <c r="P193"/>
  <c i="11" r="T147"/>
  <c r="T124"/>
  <c r="T123"/>
  <c i="2" r="T152"/>
  <c r="T151"/>
  <c r="T144"/>
  <c r="P308"/>
  <c r="T445"/>
  <c r="R489"/>
  <c r="P581"/>
  <c r="BK601"/>
  <c r="J601"/>
  <c r="J119"/>
  <c r="T601"/>
  <c i="4" r="P130"/>
  <c r="P170"/>
  <c r="P169"/>
  <c r="P206"/>
  <c r="BK219"/>
  <c r="J219"/>
  <c r="J106"/>
  <c i="5" r="P124"/>
  <c r="P149"/>
  <c i="6" r="P129"/>
  <c i="7" r="R136"/>
  <c r="T194"/>
  <c r="R219"/>
  <c i="8" r="R131"/>
  <c r="R180"/>
  <c r="T252"/>
  <c r="R315"/>
  <c i="9" r="BK142"/>
  <c r="J142"/>
  <c r="J100"/>
  <c r="P166"/>
  <c r="R182"/>
  <c r="T200"/>
  <c i="10" r="T133"/>
  <c r="R145"/>
  <c r="R155"/>
  <c r="P167"/>
  <c r="T177"/>
  <c i="11" r="P191"/>
  <c i="2" r="P152"/>
  <c r="P151"/>
  <c r="P144"/>
  <c r="R181"/>
  <c r="R171"/>
  <c r="R291"/>
  <c r="BK421"/>
  <c r="J421"/>
  <c r="J111"/>
  <c r="BK445"/>
  <c r="J445"/>
  <c r="J114"/>
  <c r="R514"/>
  <c r="T581"/>
  <c r="R601"/>
  <c i="3" r="BK122"/>
  <c r="BK121"/>
  <c r="J121"/>
  <c i="4" r="P152"/>
  <c r="BK200"/>
  <c r="J200"/>
  <c r="J103"/>
  <c r="BK210"/>
  <c r="J210"/>
  <c r="J105"/>
  <c r="BK229"/>
  <c r="J229"/>
  <c r="J107"/>
  <c i="5" r="BK144"/>
  <c r="J144"/>
  <c r="J100"/>
  <c i="6" r="BK124"/>
  <c r="J124"/>
  <c r="J99"/>
  <c r="BK134"/>
  <c r="J134"/>
  <c r="J101"/>
  <c i="7" r="BK136"/>
  <c r="J136"/>
  <c r="J101"/>
  <c r="P194"/>
  <c r="T213"/>
  <c i="8" r="T148"/>
  <c r="T215"/>
  <c r="T281"/>
  <c r="T308"/>
  <c i="9" r="T142"/>
  <c r="T166"/>
  <c r="T188"/>
  <c i="10" r="P140"/>
  <c r="T152"/>
  <c r="T161"/>
  <c r="R177"/>
  <c i="11" r="P147"/>
  <c r="P124"/>
  <c r="P123"/>
  <c i="1" r="AU105"/>
  <c i="11" r="R191"/>
  <c i="2" r="BK308"/>
  <c r="T421"/>
  <c r="T418"/>
  <c r="P427"/>
  <c r="P424"/>
  <c r="BK489"/>
  <c r="J489"/>
  <c r="J116"/>
  <c r="T489"/>
  <c r="R581"/>
  <c r="P601"/>
  <c i="3" r="P122"/>
  <c r="P121"/>
  <c i="1" r="AU97"/>
  <c i="4" r="T130"/>
  <c r="R170"/>
  <c r="R169"/>
  <c r="T206"/>
  <c r="P229"/>
  <c i="5" r="P144"/>
  <c i="6" r="P124"/>
  <c r="P123"/>
  <c i="1" r="AU100"/>
  <c i="6" r="R134"/>
  <c i="7" r="R129"/>
  <c r="P167"/>
  <c r="P213"/>
  <c i="8" r="P148"/>
  <c r="P215"/>
  <c r="BK281"/>
  <c r="J281"/>
  <c r="J105"/>
  <c r="P315"/>
  <c i="9" r="R128"/>
  <c r="BK166"/>
  <c r="J166"/>
  <c r="J102"/>
  <c r="P188"/>
  <c i="10" r="P133"/>
  <c r="T140"/>
  <c r="R152"/>
  <c r="R161"/>
  <c r="P177"/>
  <c i="11" r="R147"/>
  <c r="R124"/>
  <c r="R123"/>
  <c r="T191"/>
  <c i="2" r="BK181"/>
  <c r="R308"/>
  <c r="R421"/>
  <c r="R418"/>
  <c r="R427"/>
  <c r="R424"/>
  <c r="BK514"/>
  <c r="J514"/>
  <c r="J117"/>
  <c r="BK615"/>
  <c r="J615"/>
  <c r="J121"/>
  <c i="4" r="BK152"/>
  <c r="J152"/>
  <c r="J100"/>
  <c r="T200"/>
  <c r="T210"/>
  <c r="T219"/>
  <c i="5" r="T124"/>
  <c r="T123"/>
  <c r="T149"/>
  <c i="6" r="T129"/>
  <c i="7" r="P136"/>
  <c r="P128"/>
  <c r="P127"/>
  <c i="1" r="AU101"/>
  <c i="7" r="BK194"/>
  <c r="J194"/>
  <c r="J103"/>
  <c r="T219"/>
  <c i="8" r="T131"/>
  <c r="BK180"/>
  <c r="J180"/>
  <c r="J102"/>
  <c r="BK252"/>
  <c r="J252"/>
  <c r="J104"/>
  <c r="T315"/>
  <c i="9" r="P142"/>
  <c r="T151"/>
  <c r="R188"/>
  <c i="10" r="T145"/>
  <c r="P155"/>
  <c r="BK167"/>
  <c r="J167"/>
  <c r="J106"/>
  <c r="R170"/>
  <c r="T193"/>
  <c i="11" r="BK147"/>
  <c r="J147"/>
  <c r="J100"/>
  <c r="BK191"/>
  <c r="J191"/>
  <c r="J101"/>
  <c r="BK230"/>
  <c r="J230"/>
  <c r="J103"/>
  <c r="P230"/>
  <c r="R230"/>
  <c r="T230"/>
  <c i="2" r="BK145"/>
  <c r="J145"/>
  <c r="J100"/>
  <c r="BK172"/>
  <c r="J172"/>
  <c r="J104"/>
  <c i="11" r="BK140"/>
  <c r="J140"/>
  <c r="J99"/>
  <c i="2" r="BK176"/>
  <c r="J176"/>
  <c r="J105"/>
  <c r="BK418"/>
  <c r="J418"/>
  <c r="J110"/>
  <c r="BK485"/>
  <c r="J485"/>
  <c r="J115"/>
  <c i="11" r="BK125"/>
  <c r="J125"/>
  <c r="J98"/>
  <c r="BK221"/>
  <c r="J221"/>
  <c r="J102"/>
  <c r="F92"/>
  <c r="J117"/>
  <c r="BE131"/>
  <c r="BE184"/>
  <c r="BE218"/>
  <c r="BE222"/>
  <c i="10" r="J133"/>
  <c r="J100"/>
  <c i="11" r="E113"/>
  <c r="BE187"/>
  <c r="BE192"/>
  <c r="BE203"/>
  <c r="BE182"/>
  <c r="BE215"/>
  <c r="BE126"/>
  <c r="BE141"/>
  <c r="BE148"/>
  <c r="BE175"/>
  <c r="BE231"/>
  <c r="BE236"/>
  <c i="10" r="F128"/>
  <c r="BE139"/>
  <c r="BE149"/>
  <c r="BE153"/>
  <c r="BE173"/>
  <c r="BE180"/>
  <c r="BE181"/>
  <c i="9" r="BK127"/>
  <c r="J127"/>
  <c i="10" r="BE134"/>
  <c r="BE137"/>
  <c r="BE142"/>
  <c r="BE154"/>
  <c r="BE159"/>
  <c r="BE171"/>
  <c r="BE178"/>
  <c r="BE179"/>
  <c r="BE190"/>
  <c r="BE146"/>
  <c r="BE147"/>
  <c r="BE160"/>
  <c r="BE162"/>
  <c r="BE163"/>
  <c r="BE186"/>
  <c r="E85"/>
  <c r="BE136"/>
  <c r="BE138"/>
  <c r="BE148"/>
  <c r="BE158"/>
  <c r="BE172"/>
  <c r="BE174"/>
  <c r="BE183"/>
  <c r="BE187"/>
  <c r="J91"/>
  <c r="BE165"/>
  <c r="BE168"/>
  <c r="BE175"/>
  <c r="BE144"/>
  <c r="BE150"/>
  <c r="BE156"/>
  <c r="BE157"/>
  <c r="BE184"/>
  <c r="BE185"/>
  <c r="BE189"/>
  <c r="BE191"/>
  <c r="BE196"/>
  <c r="BE135"/>
  <c r="BE141"/>
  <c r="BE143"/>
  <c r="BE164"/>
  <c r="BE166"/>
  <c r="BE176"/>
  <c r="BE188"/>
  <c r="BE192"/>
  <c r="BE151"/>
  <c r="BE169"/>
  <c r="BE182"/>
  <c r="BE194"/>
  <c r="BE195"/>
  <c i="9" r="E115"/>
  <c r="BE129"/>
  <c r="BE133"/>
  <c r="BE134"/>
  <c r="BE136"/>
  <c r="BE139"/>
  <c r="BE141"/>
  <c r="BE144"/>
  <c r="BE143"/>
  <c r="BE180"/>
  <c r="BE181"/>
  <c r="BE185"/>
  <c r="BE196"/>
  <c r="BE199"/>
  <c r="BE132"/>
  <c r="J121"/>
  <c r="BE131"/>
  <c r="BE156"/>
  <c r="BE157"/>
  <c r="BE168"/>
  <c r="BE189"/>
  <c r="BE190"/>
  <c r="BE191"/>
  <c r="BE195"/>
  <c r="BE198"/>
  <c r="F124"/>
  <c r="BE161"/>
  <c r="BE162"/>
  <c r="BE163"/>
  <c r="BE164"/>
  <c r="BE171"/>
  <c r="BE172"/>
  <c r="BE173"/>
  <c r="BE174"/>
  <c r="BE175"/>
  <c r="BE197"/>
  <c i="8" r="J148"/>
  <c r="J101"/>
  <c i="9" r="BE135"/>
  <c r="BE137"/>
  <c r="BE146"/>
  <c r="BE147"/>
  <c r="BE158"/>
  <c r="BE159"/>
  <c r="BE167"/>
  <c r="BE169"/>
  <c r="BE178"/>
  <c r="BE192"/>
  <c r="BE194"/>
  <c r="BE204"/>
  <c r="BE130"/>
  <c r="BE138"/>
  <c r="BE160"/>
  <c r="BE176"/>
  <c r="BE177"/>
  <c r="BE183"/>
  <c r="BE184"/>
  <c r="BE193"/>
  <c r="BE140"/>
  <c r="BE145"/>
  <c r="BE148"/>
  <c r="BE149"/>
  <c r="BE150"/>
  <c r="BE152"/>
  <c r="BE153"/>
  <c r="BE154"/>
  <c r="BE155"/>
  <c r="BE165"/>
  <c r="BE170"/>
  <c r="BE179"/>
  <c r="BE186"/>
  <c r="BE187"/>
  <c r="BE201"/>
  <c r="BE202"/>
  <c r="BE203"/>
  <c i="8" r="BE138"/>
  <c r="BE169"/>
  <c r="BE176"/>
  <c r="BE205"/>
  <c r="BE207"/>
  <c r="BE267"/>
  <c r="BE288"/>
  <c r="BE309"/>
  <c r="BE312"/>
  <c r="BE136"/>
  <c r="BE146"/>
  <c r="BE157"/>
  <c r="BE165"/>
  <c r="BE174"/>
  <c r="J123"/>
  <c r="BE132"/>
  <c r="BE155"/>
  <c r="BE159"/>
  <c r="BE172"/>
  <c r="BE185"/>
  <c r="BE216"/>
  <c r="BE253"/>
  <c r="BE255"/>
  <c r="BE257"/>
  <c r="BE259"/>
  <c r="BE262"/>
  <c r="BE269"/>
  <c r="BE285"/>
  <c r="BE293"/>
  <c r="BE297"/>
  <c r="BE302"/>
  <c r="BE316"/>
  <c r="BE321"/>
  <c i="7" r="BK128"/>
  <c r="BK127"/>
  <c r="J127"/>
  <c r="J98"/>
  <c i="8" r="BE140"/>
  <c r="BE151"/>
  <c r="BE152"/>
  <c r="BE189"/>
  <c r="BE193"/>
  <c r="BE209"/>
  <c r="BE213"/>
  <c r="BE232"/>
  <c r="BE234"/>
  <c r="BE236"/>
  <c r="BE149"/>
  <c r="BE164"/>
  <c r="BE187"/>
  <c r="BE191"/>
  <c r="BE195"/>
  <c r="F94"/>
  <c r="BE153"/>
  <c r="BE158"/>
  <c r="BE163"/>
  <c r="BE178"/>
  <c r="BE181"/>
  <c r="BE197"/>
  <c r="BE203"/>
  <c r="BE249"/>
  <c r="BE261"/>
  <c r="BE265"/>
  <c r="BE275"/>
  <c r="BE279"/>
  <c r="BE325"/>
  <c r="E117"/>
  <c r="BE134"/>
  <c r="BE142"/>
  <c r="BE144"/>
  <c r="BE161"/>
  <c r="BE167"/>
  <c r="BE183"/>
  <c r="BE211"/>
  <c r="BE264"/>
  <c r="BE273"/>
  <c r="BE300"/>
  <c r="BE318"/>
  <c r="BE327"/>
  <c r="BE331"/>
  <c r="BE170"/>
  <c r="BE199"/>
  <c r="BE201"/>
  <c r="BE218"/>
  <c r="BE220"/>
  <c r="BE222"/>
  <c r="BE224"/>
  <c r="BE226"/>
  <c r="BE228"/>
  <c r="BE230"/>
  <c r="BE238"/>
  <c r="BE240"/>
  <c r="BE242"/>
  <c r="BE271"/>
  <c r="BE277"/>
  <c r="BE282"/>
  <c r="BE291"/>
  <c r="BE305"/>
  <c r="BE323"/>
  <c r="BE329"/>
  <c i="7" r="E85"/>
  <c r="BE143"/>
  <c r="BE154"/>
  <c r="BE168"/>
  <c r="BE170"/>
  <c r="BE205"/>
  <c r="BE146"/>
  <c r="BE173"/>
  <c r="BE192"/>
  <c r="BE195"/>
  <c r="F94"/>
  <c r="BE149"/>
  <c r="BE185"/>
  <c r="BE199"/>
  <c r="BE201"/>
  <c r="BE203"/>
  <c r="BE209"/>
  <c r="BE211"/>
  <c r="BE214"/>
  <c r="BE132"/>
  <c r="BE134"/>
  <c r="BE176"/>
  <c r="BE179"/>
  <c r="BE182"/>
  <c r="BE190"/>
  <c r="BE197"/>
  <c r="J121"/>
  <c r="BE152"/>
  <c r="BE165"/>
  <c r="BE130"/>
  <c r="BE163"/>
  <c r="BE187"/>
  <c r="BE188"/>
  <c r="BE207"/>
  <c r="BE217"/>
  <c r="BE220"/>
  <c r="BE222"/>
  <c r="BE224"/>
  <c r="BE161"/>
  <c r="BE137"/>
  <c r="BE140"/>
  <c r="BE156"/>
  <c r="BE159"/>
  <c i="6" r="F120"/>
  <c r="BE130"/>
  <c r="E111"/>
  <c r="BE127"/>
  <c r="J91"/>
  <c r="BE126"/>
  <c r="BE131"/>
  <c r="BE135"/>
  <c r="BE136"/>
  <c i="5" r="BK123"/>
  <c r="J123"/>
  <c r="J98"/>
  <c i="6" r="BE125"/>
  <c r="BE133"/>
  <c r="BE132"/>
  <c r="BE128"/>
  <c r="BE137"/>
  <c r="BE138"/>
  <c i="5" r="E111"/>
  <c r="BE145"/>
  <c r="BE148"/>
  <c i="4" r="J170"/>
  <c r="J102"/>
  <c i="5" r="BE129"/>
  <c r="BE140"/>
  <c r="BE125"/>
  <c r="BE143"/>
  <c r="BE153"/>
  <c r="F94"/>
  <c r="BE142"/>
  <c r="BE150"/>
  <c r="BE154"/>
  <c r="BE155"/>
  <c r="J91"/>
  <c r="BE141"/>
  <c r="BE156"/>
  <c r="BE135"/>
  <c r="BE130"/>
  <c r="BE146"/>
  <c r="BE147"/>
  <c r="BE151"/>
  <c r="BE152"/>
  <c i="4" r="J91"/>
  <c r="BE131"/>
  <c r="BE135"/>
  <c r="BE151"/>
  <c r="BE161"/>
  <c r="BE175"/>
  <c r="BE231"/>
  <c r="BE232"/>
  <c r="BE233"/>
  <c r="BE157"/>
  <c r="BE171"/>
  <c r="BE190"/>
  <c r="BE194"/>
  <c r="BE195"/>
  <c r="BE199"/>
  <c r="BE220"/>
  <c r="BE237"/>
  <c i="3" r="J98"/>
  <c i="4" r="F94"/>
  <c r="BE139"/>
  <c r="BE215"/>
  <c r="BE224"/>
  <c r="BE228"/>
  <c r="BE230"/>
  <c r="BE234"/>
  <c r="BE235"/>
  <c r="BE236"/>
  <c r="BE143"/>
  <c r="BE179"/>
  <c r="BE183"/>
  <c r="BE186"/>
  <c r="BE209"/>
  <c r="BE211"/>
  <c r="BE239"/>
  <c i="3" r="J122"/>
  <c r="J99"/>
  <c i="4" r="BE153"/>
  <c r="BE238"/>
  <c r="E85"/>
  <c r="BE166"/>
  <c r="BE167"/>
  <c r="BE168"/>
  <c r="BE207"/>
  <c r="BE208"/>
  <c r="BE147"/>
  <c r="BE165"/>
  <c r="BE201"/>
  <c r="BE205"/>
  <c i="3" r="F118"/>
  <c r="BE129"/>
  <c i="2" r="BK424"/>
  <c r="J424"/>
  <c r="J112"/>
  <c i="3" r="J115"/>
  <c i="2" r="BK151"/>
  <c r="J151"/>
  <c r="J101"/>
  <c r="J308"/>
  <c r="J109"/>
  <c r="BK614"/>
  <c r="J614"/>
  <c r="J120"/>
  <c i="3" r="BE123"/>
  <c r="BE152"/>
  <c r="E109"/>
  <c r="BE137"/>
  <c r="BE149"/>
  <c i="2" r="J181"/>
  <c r="J106"/>
  <c i="3" r="BE146"/>
  <c r="BE126"/>
  <c r="BE131"/>
  <c r="BE134"/>
  <c r="BE140"/>
  <c r="BE143"/>
  <c i="2" r="E131"/>
  <c r="BE182"/>
  <c r="BE213"/>
  <c r="BE246"/>
  <c r="BE266"/>
  <c r="BE294"/>
  <c r="BE309"/>
  <c r="BE315"/>
  <c r="BE382"/>
  <c r="J91"/>
  <c r="BE146"/>
  <c r="BE286"/>
  <c r="BE292"/>
  <c r="BE298"/>
  <c r="BE305"/>
  <c r="BE344"/>
  <c r="BE357"/>
  <c r="BE428"/>
  <c r="BE465"/>
  <c r="BE498"/>
  <c r="BE558"/>
  <c r="BE574"/>
  <c r="BE582"/>
  <c r="BE632"/>
  <c r="BE640"/>
  <c r="BE157"/>
  <c r="BE216"/>
  <c r="BE370"/>
  <c r="BE419"/>
  <c r="BE431"/>
  <c r="BE434"/>
  <c r="BE436"/>
  <c r="BE442"/>
  <c r="BE450"/>
  <c r="BE453"/>
  <c r="BE457"/>
  <c r="BE565"/>
  <c r="BE621"/>
  <c r="BE628"/>
  <c r="F140"/>
  <c r="BE222"/>
  <c r="BE251"/>
  <c r="BE319"/>
  <c r="BE323"/>
  <c r="BE326"/>
  <c r="BE435"/>
  <c r="BE481"/>
  <c r="BE500"/>
  <c r="BE522"/>
  <c r="BE524"/>
  <c r="BE568"/>
  <c r="BE585"/>
  <c r="BE588"/>
  <c r="BE617"/>
  <c r="BE618"/>
  <c r="BE622"/>
  <c r="BE623"/>
  <c r="BE636"/>
  <c r="BE186"/>
  <c r="BE208"/>
  <c r="BE271"/>
  <c r="BE333"/>
  <c r="BE416"/>
  <c r="BE432"/>
  <c r="BE433"/>
  <c r="BE477"/>
  <c r="BE596"/>
  <c r="BE599"/>
  <c r="BE624"/>
  <c r="BE625"/>
  <c r="BE626"/>
  <c r="BE631"/>
  <c r="BE634"/>
  <c r="BE637"/>
  <c r="BE639"/>
  <c r="BE228"/>
  <c r="BE281"/>
  <c r="BE301"/>
  <c r="BE303"/>
  <c r="BE321"/>
  <c r="BE394"/>
  <c r="BE405"/>
  <c r="BE425"/>
  <c r="BE429"/>
  <c r="BE446"/>
  <c r="BE461"/>
  <c r="BE473"/>
  <c r="BE486"/>
  <c r="BE494"/>
  <c r="BE504"/>
  <c r="BE515"/>
  <c r="BE531"/>
  <c r="BE545"/>
  <c r="BE579"/>
  <c r="BE591"/>
  <c r="BE593"/>
  <c r="BE612"/>
  <c r="BE616"/>
  <c r="BE642"/>
  <c r="BE161"/>
  <c r="BE338"/>
  <c r="BE340"/>
  <c r="BE430"/>
  <c r="BE538"/>
  <c r="BE602"/>
  <c r="BE606"/>
  <c r="BE629"/>
  <c r="BE633"/>
  <c r="BE635"/>
  <c r="BE641"/>
  <c r="BE644"/>
  <c r="BE153"/>
  <c r="BE166"/>
  <c r="BE173"/>
  <c r="BE177"/>
  <c r="BE219"/>
  <c r="BE225"/>
  <c r="BE232"/>
  <c r="BE236"/>
  <c r="BE241"/>
  <c r="BE256"/>
  <c r="BE261"/>
  <c r="BE276"/>
  <c r="BE296"/>
  <c r="BE312"/>
  <c r="BE329"/>
  <c r="BE331"/>
  <c r="BE422"/>
  <c r="BE423"/>
  <c r="BE469"/>
  <c r="BE490"/>
  <c r="BE508"/>
  <c r="BE512"/>
  <c r="BE577"/>
  <c r="BE619"/>
  <c r="BE620"/>
  <c r="BE627"/>
  <c r="BE630"/>
  <c r="BE638"/>
  <c r="BE643"/>
  <c i="3" r="J32"/>
  <c i="2" r="F36"/>
  <c i="1" r="BA96"/>
  <c i="8" r="F37"/>
  <c i="1" r="BB102"/>
  <c i="9" r="J32"/>
  <c i="11" r="F34"/>
  <c i="1" r="BA105"/>
  <c i="2" r="F39"/>
  <c i="1" r="BD96"/>
  <c i="9" r="F37"/>
  <c i="1" r="BB103"/>
  <c i="9" r="J36"/>
  <c i="1" r="AW103"/>
  <c i="11" r="F36"/>
  <c i="1" r="BC105"/>
  <c r="AS94"/>
  <c i="3" r="F38"/>
  <c i="1" r="BC97"/>
  <c i="4" r="F36"/>
  <c i="1" r="BA98"/>
  <c i="4" r="F38"/>
  <c i="1" r="BC98"/>
  <c i="5" r="F37"/>
  <c i="1" r="BB99"/>
  <c i="6" r="F38"/>
  <c i="1" r="BC100"/>
  <c i="6" r="F37"/>
  <c i="1" r="BB100"/>
  <c i="7" r="J36"/>
  <c i="1" r="AW101"/>
  <c i="8" r="F36"/>
  <c i="1" r="BA102"/>
  <c i="10" r="F36"/>
  <c i="1" r="BA104"/>
  <c i="2" r="J36"/>
  <c i="1" r="AW96"/>
  <c i="8" r="F39"/>
  <c i="1" r="BD102"/>
  <c i="10" r="F38"/>
  <c i="1" r="BC104"/>
  <c i="11" r="F35"/>
  <c i="1" r="BB105"/>
  <c i="2" r="F38"/>
  <c i="1" r="BC96"/>
  <c i="7" r="F38"/>
  <c i="1" r="BC101"/>
  <c i="9" r="F38"/>
  <c i="1" r="BC103"/>
  <c i="9" r="F36"/>
  <c i="1" r="BA103"/>
  <c i="11" r="J34"/>
  <c i="1" r="AW105"/>
  <c i="2" r="F37"/>
  <c i="1" r="BB96"/>
  <c i="8" r="F38"/>
  <c i="1" r="BC102"/>
  <c i="10" r="F39"/>
  <c i="1" r="BD104"/>
  <c i="3" r="F37"/>
  <c i="1" r="BB97"/>
  <c i="3" r="F36"/>
  <c i="1" r="BA97"/>
  <c i="4" r="J36"/>
  <c i="1" r="AW98"/>
  <c i="4" r="F39"/>
  <c i="1" r="BD98"/>
  <c i="5" r="F38"/>
  <c i="1" r="BC99"/>
  <c i="6" r="J36"/>
  <c i="1" r="AW100"/>
  <c i="7" r="F36"/>
  <c i="1" r="BA101"/>
  <c i="7" r="F39"/>
  <c i="1" r="BD101"/>
  <c i="9" r="F39"/>
  <c i="1" r="BD103"/>
  <c i="10" r="F37"/>
  <c i="1" r="BB104"/>
  <c i="11" r="F37"/>
  <c i="1" r="BD105"/>
  <c i="3" r="J36"/>
  <c i="1" r="AW97"/>
  <c i="3" r="F39"/>
  <c i="1" r="BD97"/>
  <c i="4" r="F37"/>
  <c i="1" r="BB98"/>
  <c i="5" r="J36"/>
  <c i="1" r="AW99"/>
  <c i="5" r="F39"/>
  <c i="1" r="BD99"/>
  <c i="5" r="F36"/>
  <c i="1" r="BA99"/>
  <c i="6" r="F36"/>
  <c i="1" r="BA100"/>
  <c i="6" r="F39"/>
  <c i="1" r="BD100"/>
  <c i="7" r="F37"/>
  <c i="1" r="BB101"/>
  <c i="8" r="J36"/>
  <c i="1" r="AW102"/>
  <c i="10" r="J36"/>
  <c i="1" r="AW104"/>
  <c i="2" l="1" r="R307"/>
  <c i="5" r="P123"/>
  <c i="1" r="AU99"/>
  <c i="8" r="BK130"/>
  <c r="BK129"/>
  <c r="J129"/>
  <c i="4" r="R129"/>
  <c i="10" r="P132"/>
  <c r="P131"/>
  <c i="1" r="AU104"/>
  <c i="4" r="P129"/>
  <c i="1" r="AU98"/>
  <c i="9" r="P127"/>
  <c i="1" r="AU103"/>
  <c i="7" r="T128"/>
  <c r="T127"/>
  <c i="9" r="R127"/>
  <c i="4" r="T169"/>
  <c r="T129"/>
  <c i="2" r="R144"/>
  <c r="R143"/>
  <c i="7" r="R128"/>
  <c r="R127"/>
  <c i="6" r="T123"/>
  <c i="8" r="T130"/>
  <c r="T129"/>
  <c i="2" r="T307"/>
  <c r="T143"/>
  <c i="9" r="T127"/>
  <c i="5" r="R123"/>
  <c i="10" r="T132"/>
  <c r="T131"/>
  <c i="8" r="R130"/>
  <c r="R129"/>
  <c r="P130"/>
  <c r="P129"/>
  <c i="1" r="AU102"/>
  <c i="4" r="BK169"/>
  <c r="J169"/>
  <c r="J101"/>
  <c i="6" r="R123"/>
  <c i="2" r="BK171"/>
  <c r="J171"/>
  <c r="J103"/>
  <c r="P307"/>
  <c r="P143"/>
  <c i="1" r="AU96"/>
  <c i="10" r="BK132"/>
  <c r="BK131"/>
  <c r="J131"/>
  <c r="J98"/>
  <c r="R132"/>
  <c r="R131"/>
  <c i="1" r="AG97"/>
  <c i="11" r="BK124"/>
  <c r="BK123"/>
  <c r="J123"/>
  <c i="6" r="BK123"/>
  <c r="J123"/>
  <c i="1" r="AG103"/>
  <c i="9" r="J98"/>
  <c i="7" r="J128"/>
  <c r="J99"/>
  <c i="2" r="BK144"/>
  <c r="BK307"/>
  <c r="J307"/>
  <c r="J108"/>
  <c i="3" r="F35"/>
  <c i="1" r="AZ97"/>
  <c i="5" r="J32"/>
  <c i="1" r="AG99"/>
  <c i="6" r="J35"/>
  <c i="1" r="AV100"/>
  <c r="AT100"/>
  <c i="8" r="J35"/>
  <c i="1" r="AV102"/>
  <c r="AT102"/>
  <c i="8" r="J32"/>
  <c i="1" r="AG102"/>
  <c i="11" r="J30"/>
  <c i="1" r="AG105"/>
  <c i="4" r="J35"/>
  <c i="1" r="AV98"/>
  <c r="AT98"/>
  <c i="9" r="F35"/>
  <c i="1" r="AZ103"/>
  <c r="BD95"/>
  <c i="5" r="J35"/>
  <c i="1" r="AV99"/>
  <c r="AT99"/>
  <c i="7" r="F35"/>
  <c i="1" r="AZ101"/>
  <c i="10" r="F35"/>
  <c i="1" r="AZ104"/>
  <c r="BC95"/>
  <c r="AY95"/>
  <c i="6" r="J32"/>
  <c i="1" r="AG100"/>
  <c i="2" r="F35"/>
  <c i="1" r="AZ96"/>
  <c i="3" r="J35"/>
  <c i="1" r="AV97"/>
  <c r="AT97"/>
  <c r="AN97"/>
  <c i="6" r="F35"/>
  <c i="1" r="AZ100"/>
  <c i="7" r="J32"/>
  <c i="1" r="AG101"/>
  <c i="8" r="F35"/>
  <c i="1" r="AZ102"/>
  <c i="4" r="F35"/>
  <c i="1" r="AZ98"/>
  <c i="9" r="J35"/>
  <c i="1" r="AV103"/>
  <c r="AT103"/>
  <c r="AN103"/>
  <c r="BB95"/>
  <c i="11" r="J33"/>
  <c i="1" r="AV105"/>
  <c r="AT105"/>
  <c r="AN105"/>
  <c i="2" r="J35"/>
  <c i="1" r="AV96"/>
  <c r="AT96"/>
  <c i="5" r="F35"/>
  <c i="1" r="AZ99"/>
  <c i="7" r="J35"/>
  <c i="1" r="AV101"/>
  <c r="AT101"/>
  <c r="BA95"/>
  <c i="10" r="J35"/>
  <c i="1" r="AV104"/>
  <c r="AT104"/>
  <c i="11" r="F33"/>
  <c i="1" r="AZ105"/>
  <c i="4" l="1" r="BK129"/>
  <c r="J129"/>
  <c i="11" r="J96"/>
  <c i="10" r="J132"/>
  <c r="J99"/>
  <c i="8" r="J130"/>
  <c r="J99"/>
  <c r="J98"/>
  <c i="11" r="J124"/>
  <c r="J97"/>
  <c i="6" r="J98"/>
  <c i="11" r="J39"/>
  <c i="9" r="J41"/>
  <c i="1" r="AN101"/>
  <c i="8" r="J41"/>
  <c i="7" r="J41"/>
  <c i="1" r="AN99"/>
  <c i="6" r="J41"/>
  <c i="5" r="J41"/>
  <c i="2" r="BK143"/>
  <c r="J143"/>
  <c r="J98"/>
  <c r="J144"/>
  <c r="J99"/>
  <c i="3" r="J41"/>
  <c i="1" r="AN100"/>
  <c r="AN102"/>
  <c r="AU95"/>
  <c r="AU94"/>
  <c r="BB94"/>
  <c r="W31"/>
  <c r="BA94"/>
  <c r="AW94"/>
  <c r="AK30"/>
  <c i="10" r="J32"/>
  <c i="1" r="AG104"/>
  <c r="AX95"/>
  <c r="BD94"/>
  <c r="W33"/>
  <c i="4" r="J32"/>
  <c i="1" r="AG98"/>
  <c r="AW95"/>
  <c r="BC94"/>
  <c r="W32"/>
  <c r="AZ95"/>
  <c r="AV95"/>
  <c i="10" l="1" r="J41"/>
  <c i="4" r="J41"/>
  <c r="J98"/>
  <c i="1" r="AN98"/>
  <c r="AN104"/>
  <c r="W30"/>
  <c r="AX94"/>
  <c i="2" r="J32"/>
  <c i="1" r="AG96"/>
  <c r="AG95"/>
  <c r="AG94"/>
  <c r="AK26"/>
  <c r="AY94"/>
  <c r="AZ94"/>
  <c r="W29"/>
  <c r="AT95"/>
  <c i="2" l="1" r="J41"/>
  <c i="1" r="AN96"/>
  <c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<sst xmlns="http://schemas.openxmlformats.org/spreadsheetml/2006/main">
  <si>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</si>
  <si>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</si>
  <si>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</si>
  <si>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</si>
  <si>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</si>
  <si>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{1fc71b7e-98b1-4f0c-9f7f-34a4eba94837}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</si>
  <si>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</si>
  <si>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</si>
  <si>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</si>
  <si>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</si>
  <si>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</si>
  <si>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</si>
  <si>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</si>
  <si>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</si>
  <si>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</si>
  <si>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</si>
  <si>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</si>
  <si>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Pardubická nemocnice - pokladny</t>
  </si>
  <si>
    <t>KSO:</t>
  </si>
  <si>
    <t>CC-CZ:</t>
  </si>
  <si>
    <t>Místo:</t>
  </si>
  <si>
    <t>Pardubice</t>
  </si>
  <si>
    <t>Datum:</t>
  </si>
  <si>
    <t>27. 5. 2024</t>
  </si>
  <si>
    <t>Zadavatel:</t>
  </si>
  <si>
    <t>IČ:</t>
  </si>
  <si>
    <t>Nemocnice Pardubického kraje a.s.</t>
  </si>
  <si>
    <t>DIČ:</t>
  </si>
  <si>
    <t>Uchazeč:</t>
  </si>
  <si>
    <t>Vyplň údaj</t>
  </si>
  <si>
    <t>Projektant:</t>
  </si>
  <si>
    <t>Penta Projekt s.r.o., Mrštíkova 12, Jihlava</t>
  </si>
  <si>
    <t>Zpracovatel:</t>
  </si>
  <si>
    <t>Ing. Avuk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</si>
  <si>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</si>
  <si>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</si>
  <si>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</si>
  <si>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</si>
  <si>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</si>
  <si>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</si>
  <si>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</si>
  <si>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</si>
  <si>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</si>
  <si>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</si>
  <si>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</si>
  <si>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</si>
  <si>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</si>
  <si>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</si>
  <si>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</si>
  <si>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</si>
  <si>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</si>
  <si>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</si>
  <si>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</si>
  <si>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</si>
  <si>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</si>
  <si>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</si>
  <si>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</si>
  <si>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</si>
  <si>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</si>
  <si>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</si>
  <si>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</si>
  <si>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</si>
  <si>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</si>
  <si>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</si>
  <si>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</si>
  <si>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</si>
  <si>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</si>
  <si>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</si>
  <si>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</si>
  <si>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</si>
  <si>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</si>
  <si>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</si>
  <si>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</si>
  <si>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</si>
  <si>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</si>
  <si>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</si>
  <si>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</si>
  <si>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</si>
  <si>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</si>
  <si>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</si>
  <si>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D1.01</t>
  </si>
  <si>
    <t>Centrální urgentní příjem</t>
  </si>
  <si>
    <t>STA</t>
  </si>
  <si>
    <t>1</t>
  </si>
  <si>
    <t>{3f267a9a-0e1f-4ce1-9d32-85dec0cfe35b}</t>
  </si>
  <si>
    <t>2</t>
  </si>
  <si>
    <t>/</t>
  </si>
  <si>
    <t>D1.01.1</t>
  </si>
  <si>
    <t>Stavební</t>
  </si>
  <si>
    <t>Soupis</t>
  </si>
  <si>
    <t>{dee51cc9-b55f-4d5e-929b-164c9d5358db}</t>
  </si>
  <si>
    <t>D1.01.3</t>
  </si>
  <si>
    <t>Požárně bezpečnostní řešení</t>
  </si>
  <si>
    <t>{b14aae8e-c0ae-421c-8e1e-ea2ee51f5682}</t>
  </si>
  <si>
    <t>D1.01.4b</t>
  </si>
  <si>
    <t>Chlazení</t>
  </si>
  <si>
    <t>{02a50069-701f-49b8-a8a2-76f9c3722ae2}</t>
  </si>
  <si>
    <t>D1.01.4c</t>
  </si>
  <si>
    <t>Vzduchotechnika</t>
  </si>
  <si>
    <t>{70b895e0-995b-42a5-9a00-3e049530debe}</t>
  </si>
  <si>
    <t>D1.01.4d</t>
  </si>
  <si>
    <t>Měření a regulace</t>
  </si>
  <si>
    <t>{eacb382a-0446-48ca-beb2-5364a274a34d}</t>
  </si>
  <si>
    <t>D1.01.4e</t>
  </si>
  <si>
    <t>Zdravotně technické instalace</t>
  </si>
  <si>
    <t>{f011c25e-da3b-47e8-a367-2fb3a90c66b7}</t>
  </si>
  <si>
    <t>D1.01.4g</t>
  </si>
  <si>
    <t>Silnoproudá elektrotechnika</t>
  </si>
  <si>
    <t>{0c906ed5-ac7a-4297-99cc-896b3c385954}</t>
  </si>
  <si>
    <t>D1.01.4h1</t>
  </si>
  <si>
    <t>Slaboproudá elektrotechnika – SK, EKV, DT, CCTV</t>
  </si>
  <si>
    <t>{f505cbe2-94c7-42e9-a4e5-6e6d93c9d630}</t>
  </si>
  <si>
    <t>D1.01.4h3</t>
  </si>
  <si>
    <t>Elektrická požární signalizace (EPS) a evakuační rozhlas (EVAC)</t>
  </si>
  <si>
    <t>{bcaff6c3-41cd-4d21-b6c2-49d74f83910b}</t>
  </si>
  <si>
    <t>VRN</t>
  </si>
  <si>
    <t>Vedlejší rozpočtové náklady</t>
  </si>
  <si>
    <t>{ea9ebd36-1265-4343-b947-0481f3ebbdb2}</t>
  </si>
  <si>
    <t>KRYCÍ LIST SOUPISU PRACÍ</t>
  </si>
  <si>
    <t>Objekt:</t>
  </si>
  <si>
    <t>D1.01 - Centrální urgentní příjem</t>
  </si>
  <si>
    <t>Soupis:</t>
  </si>
  <si>
    <t>D1.01.1 -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</si>
  <si>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</si>
  <si>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</si>
  <si>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</si>
  <si>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</si>
  <si>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</si>
  <si>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</si>
  <si>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</si>
  <si>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</si>
  <si>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</si>
  <si>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</si>
  <si>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</si>
  <si>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</si>
  <si>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</si>
  <si>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Přesuny hmot a suti</t>
  </si>
  <si>
    <t>PSV - Práce a dodávky PSV</t>
  </si>
  <si>
    <t xml:space="preserve">    763 - Konstrukce suché výstavby</t>
  </si>
  <si>
    <t xml:space="preserve">    766 - Konstrukce truhlářské</t>
  </si>
  <si>
    <t xml:space="preserve">      766.a - Truhlařské vnitřní - dveře</t>
  </si>
  <si>
    <t xml:space="preserve">    767 - Konstrukce zámečnické</t>
  </si>
  <si>
    <t xml:space="preserve">      767.a - zámečnické vnitřní</t>
  </si>
  <si>
    <t xml:space="preserve">      767.e - ostatní</t>
  </si>
  <si>
    <t xml:space="preserve">      767.h - hliníkové</t>
  </si>
  <si>
    <t xml:space="preserve">    773 - Podlahy z litého teraca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</si>
  <si>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</si>
  <si>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</si>
  <si>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</si>
  <si>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I001 - Interier</t>
  </si>
  <si>
    <t xml:space="preserve">    I001a - Nábytkové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</si>
  <si>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</si>
  <si>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</si>
  <si>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</si>
  <si>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</si>
  <si>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</si>
  <si>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</si>
  <si>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</si>
  <si>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</si>
  <si>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</si>
  <si>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</si>
  <si>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</si>
  <si>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</si>
  <si>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</si>
  <si>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</si>
  <si>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</si>
  <si>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</si>
  <si>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</si>
  <si>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</si>
  <si>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</si>
  <si>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340239212</t>
  </si>
  <si>
    <t>Zazdívka otvorů v příčkách nebo stěnách pl přes 1 do 4 m2 cihlami plnými tl přes 100 mm</t>
  </si>
  <si>
    <t>m2</t>
  </si>
  <si>
    <t>CS ÚRS 2024 01</t>
  </si>
  <si>
    <t>4</t>
  </si>
  <si>
    <t>38367489</t>
  </si>
  <si>
    <t>Online PSC</t>
  </si>
  <si>
    <t>https://podminky.urs.cz/item/CS_URS_2024_01/340239212</t>
  </si>
  <si>
    <t>VV</t>
  </si>
  <si>
    <t>Viz. PD profesí - výkresy půdorysů</t>
  </si>
  <si>
    <t>.</t>
  </si>
  <si>
    <t>0,15*3,6</t>
  </si>
  <si>
    <t>6</t>
  </si>
  <si>
    <t>Úpravy povrchů, podlahy a osazování výplní</t>
  </si>
  <si>
    <t>61</t>
  </si>
  <si>
    <t>Úprava povrchů vnitřní</t>
  </si>
  <si>
    <t>612135101</t>
  </si>
  <si>
    <t>Hrubá výplň rýh ve stěnách maltou jakékoli šířky rýhy</t>
  </si>
  <si>
    <t>-966792251</t>
  </si>
  <si>
    <t>https://podminky.urs.cz/item/CS_URS_2024_01/612135101</t>
  </si>
  <si>
    <t>Drážky po profesích</t>
  </si>
  <si>
    <t>40,0*0,03+(33,0+15,0)*0,07+12,0*0,1</t>
  </si>
  <si>
    <t>612325111</t>
  </si>
  <si>
    <t>Vápenocementová hladká omítka rýh ve stěnách š do 150 mm</t>
  </si>
  <si>
    <t>-788049991</t>
  </si>
  <si>
    <t>https://podminky.urs.cz/item/CS_URS_2024_01/612325111</t>
  </si>
  <si>
    <t>612325211</t>
  </si>
  <si>
    <t>Vápenocementová hladká omítka malých ploch do 0,09 m2 na stěnách</t>
  </si>
  <si>
    <t>kus</t>
  </si>
  <si>
    <t>-803569843</t>
  </si>
  <si>
    <t>https://podminky.urs.cz/item/CS_URS_2024_01/612325211</t>
  </si>
  <si>
    <t>16</t>
  </si>
  <si>
    <t>5</t>
  </si>
  <si>
    <t>612325213</t>
  </si>
  <si>
    <t>Vápenocementová hladká omítka malých ploch přes 0,25 do 1 m2 na stěnách</t>
  </si>
  <si>
    <t>-59795764</t>
  </si>
  <si>
    <t>https://podminky.urs.cz/item/CS_URS_2024_01/612325213</t>
  </si>
  <si>
    <t>9</t>
  </si>
  <si>
    <t>Ostatní konstrukce a práce, bourání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</si>
  <si>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</si>
  <si>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</si>
  <si>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</si>
  <si>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</si>
  <si>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1071726174</t>
  </si>
  <si>
    <t>https://podminky.urs.cz/item/CS_URS_2024_01/949101111</t>
  </si>
  <si>
    <t>161,6+38,1+16,0</t>
  </si>
  <si>
    <t>95</t>
  </si>
  <si>
    <t>Různé dokončovací konstrukce a práce pozemních staveb</t>
  </si>
  <si>
    <t>7</t>
  </si>
  <si>
    <t>952901111</t>
  </si>
  <si>
    <t>Vyčištění budov bytové a občanské výstavby při výšce podlaží do 4 m</t>
  </si>
  <si>
    <t>-1815082364</t>
  </si>
  <si>
    <t>https://podminky.urs.cz/item/CS_URS_2024_01/952901111</t>
  </si>
  <si>
    <t>Dotčené prostory</t>
  </si>
  <si>
    <t>19,9+26,8+24,7+24,7+24,7+24,7+25,5+93,5+237,6+3,8+158,7+19,9+12,5+11,4+10,3+17,7</t>
  </si>
  <si>
    <t>96</t>
  </si>
  <si>
    <t>Bourání konstrukcí</t>
  </si>
  <si>
    <t>8</t>
  </si>
  <si>
    <t>763431803</t>
  </si>
  <si>
    <t>Demontáž minerálního podhledu zavěšeného na skrytém roštu</t>
  </si>
  <si>
    <t>-1551197198</t>
  </si>
  <si>
    <t>https://podminky.urs.cz/item/CS_URS_2024_01/763431803</t>
  </si>
  <si>
    <t>Rastr R12</t>
  </si>
  <si>
    <t>"m.č.2095a-c:" 55,8-17,7</t>
  </si>
  <si>
    <t>763431871</t>
  </si>
  <si>
    <t>Demontáž vyjímatelných panelů minerálního podhledu připevněných na zavěšeném roštu</t>
  </si>
  <si>
    <t>-709354748</t>
  </si>
  <si>
    <t>https://podminky.urs.cz/item/CS_URS_2024_01/763431871</t>
  </si>
  <si>
    <t>Rastr R4a</t>
  </si>
  <si>
    <t>"m.č.2071:" 4,4</t>
  </si>
  <si>
    <t>"m.č.2072:" 4,1</t>
  </si>
  <si>
    <t>"m.č.2073:" 3,9</t>
  </si>
  <si>
    <t>"m.č.2074:" 3,8</t>
  </si>
  <si>
    <t>"m.č.2075:" 3,9</t>
  </si>
  <si>
    <t>"m.č.2076:" 3,7</t>
  </si>
  <si>
    <t>Rastr R5</t>
  </si>
  <si>
    <t>"m.č.2092:" 3,8</t>
  </si>
  <si>
    <t>Rastr R7</t>
  </si>
  <si>
    <t>"m.č.2002:" 2,6</t>
  </si>
  <si>
    <t>"m.č.2005a:" 27,2</t>
  </si>
  <si>
    <t>"m.č.2066a:" 8,5</t>
  </si>
  <si>
    <t>"m.č.2067:" 1,8</t>
  </si>
  <si>
    <t>"m.č.2060:" 80,0</t>
  </si>
  <si>
    <t>"m.č.2095d:" 17,7</t>
  </si>
  <si>
    <t>10</t>
  </si>
  <si>
    <t>763431-R11</t>
  </si>
  <si>
    <t>Demontáž komponentů podhledu - svítidla, výustky</t>
  </si>
  <si>
    <t>1309276347</t>
  </si>
  <si>
    <t>"m.č.2095a:" 12,5</t>
  </si>
  <si>
    <t>"m.č.2095b:" 11,4</t>
  </si>
  <si>
    <t>"m.č.2095c:" 10,3</t>
  </si>
  <si>
    <t>11</t>
  </si>
  <si>
    <t>766691914</t>
  </si>
  <si>
    <t>Vyvěšení nebo zavěšení dřevěných křídel dveří pl do 2 m2</t>
  </si>
  <si>
    <t>-929816828</t>
  </si>
  <si>
    <t>https://podminky.urs.cz/item/CS_URS_2024_01/766691914</t>
  </si>
  <si>
    <t>"m.č.2092:" 1</t>
  </si>
  <si>
    <t>767641800</t>
  </si>
  <si>
    <t>Demontáž zárubní dveří odřezáním plochy do 2,5 m2</t>
  </si>
  <si>
    <t>-92792232</t>
  </si>
  <si>
    <t>https://podminky.urs.cz/item/CS_URS_2024_01/767641800</t>
  </si>
  <si>
    <t>13</t>
  </si>
  <si>
    <t>767641812</t>
  </si>
  <si>
    <t>Demontáž automatických dveří lineárních nebo teleskopických v do 2,2 m š přes 1,0 do 2,0 m</t>
  </si>
  <si>
    <t>1197351442</t>
  </si>
  <si>
    <t>https://podminky.urs.cz/item/CS_URS_2024_01/767641812</t>
  </si>
  <si>
    <t>"m.č.2095:" 1</t>
  </si>
  <si>
    <t>14</t>
  </si>
  <si>
    <t>767416811</t>
  </si>
  <si>
    <t>Demontáž rastrové fasády LOP pro budovu v do 6 m</t>
  </si>
  <si>
    <t>-37198779</t>
  </si>
  <si>
    <t>https://podminky.urs.cz/item/CS_URS_2024_01/767416811</t>
  </si>
  <si>
    <t>"m.č.2095:" 3,73*3,6</t>
  </si>
  <si>
    <t>15</t>
  </si>
  <si>
    <t>776111116</t>
  </si>
  <si>
    <t>Odstranění zbytků lepidla z podkladu povlakových podlah broušením</t>
  </si>
  <si>
    <t>1187713432</t>
  </si>
  <si>
    <t>https://podminky.urs.cz/item/CS_URS_2024_01/776111116</t>
  </si>
  <si>
    <t>"m.č.2095a-d:" 55,8+20,6*0,1</t>
  </si>
  <si>
    <t>776201811</t>
  </si>
  <si>
    <t>Demontáž lepených povlakových podlah bez podložky ručně</t>
  </si>
  <si>
    <t>-1156466270</t>
  </si>
  <si>
    <t>https://podminky.urs.cz/item/CS_URS_2024_01/776201811</t>
  </si>
  <si>
    <t>"m.č.2092:" 3,8+0,8*0,15</t>
  </si>
  <si>
    <t>"m.č.2095a-d:" 55,8</t>
  </si>
  <si>
    <t>17</t>
  </si>
  <si>
    <t>776410811</t>
  </si>
  <si>
    <t>Odstranění soklíků a lišt pryžových nebo plastových</t>
  </si>
  <si>
    <t>m</t>
  </si>
  <si>
    <t>-108525735</t>
  </si>
  <si>
    <t>https://podminky.urs.cz/item/CS_URS_2024_01/776410811</t>
  </si>
  <si>
    <t>"m.č.2092:" (1,975+2,175)*2</t>
  </si>
  <si>
    <t>"m.č.2095a-d:" 20,6</t>
  </si>
  <si>
    <t>18</t>
  </si>
  <si>
    <t>971033131</t>
  </si>
  <si>
    <t>Vybourání otvorů ve zdivu cihelném D do 60 mm na MVC nebo MV tl do 150 mm</t>
  </si>
  <si>
    <t>357468762</t>
  </si>
  <si>
    <t>https://podminky.urs.cz/item/CS_URS_2024_01/971033131</t>
  </si>
  <si>
    <t>19</t>
  </si>
  <si>
    <t>971033231</t>
  </si>
  <si>
    <t>Vybourání otvorů ve zdivu cihelném pl do 0,0225 m2 na MVC nebo MV tl do 150 mm</t>
  </si>
  <si>
    <t>-667193525</t>
  </si>
  <si>
    <t>https://podminky.urs.cz/item/CS_URS_2024_01/971033231</t>
  </si>
  <si>
    <t>20</t>
  </si>
  <si>
    <t>971033531</t>
  </si>
  <si>
    <t>Vybourání otvorů ve zdivu cihelném pl do 1 m2 na MVC nebo MV tl do 150 mm</t>
  </si>
  <si>
    <t>1381264255</t>
  </si>
  <si>
    <t>https://podminky.urs.cz/item/CS_URS_2024_01/971033531</t>
  </si>
  <si>
    <t>974031121</t>
  </si>
  <si>
    <t>Vysekání rýh ve zdivu cihelném hl do 30 mm š do 30 mm</t>
  </si>
  <si>
    <t>-1937764638</t>
  </si>
  <si>
    <t>https://podminky.urs.cz/item/CS_URS_2024_01/974031121</t>
  </si>
  <si>
    <t>40,0</t>
  </si>
  <si>
    <t>22</t>
  </si>
  <si>
    <t>974031122</t>
  </si>
  <si>
    <t>Vysekání rýh ve zdivu cihelném hl do 30 mm š do 70 mm</t>
  </si>
  <si>
    <t>1697669508</t>
  </si>
  <si>
    <t>https://podminky.urs.cz/item/CS_URS_2024_01/974031122</t>
  </si>
  <si>
    <t>33,0</t>
  </si>
  <si>
    <t>23</t>
  </si>
  <si>
    <t>974031133</t>
  </si>
  <si>
    <t>Vysekání rýh ve zdivu cihelném hl do 50 mm š do 100 mm</t>
  </si>
  <si>
    <t>1485791729</t>
  </si>
  <si>
    <t>https://podminky.urs.cz/item/CS_URS_2024_01/974031133</t>
  </si>
  <si>
    <t>12,0</t>
  </si>
  <si>
    <t>24</t>
  </si>
  <si>
    <t>974031142</t>
  </si>
  <si>
    <t>Vysekání rýh ve zdivu cihelném hl do 70 mm š do 70 mm</t>
  </si>
  <si>
    <t>682799372</t>
  </si>
  <si>
    <t>https://podminky.urs.cz/item/CS_URS_2024_01/974031142</t>
  </si>
  <si>
    <t>15,0</t>
  </si>
  <si>
    <t>25</t>
  </si>
  <si>
    <t>974042534</t>
  </si>
  <si>
    <t>Vysekání rýh v dlažbě betonové nebo jiné monolitické hl do 50 mm š do 150 mm</t>
  </si>
  <si>
    <t>-2049713287</t>
  </si>
  <si>
    <t>https://podminky.urs.cz/item/CS_URS_2024_01/974042534</t>
  </si>
  <si>
    <t>V místě nových dveří</t>
  </si>
  <si>
    <t>"m.č.2095c:" 1,15</t>
  </si>
  <si>
    <t>"m.č.2095d:" 1,15</t>
  </si>
  <si>
    <t>26</t>
  </si>
  <si>
    <t>977151113</t>
  </si>
  <si>
    <t>Jádrové vrty diamantovými korunkami do stavebních materiálů D přes 40 do 50 mm</t>
  </si>
  <si>
    <t>-1546484482</t>
  </si>
  <si>
    <t>https://podminky.urs.cz/item/CS_URS_2024_01/977151113</t>
  </si>
  <si>
    <t>5*0,15</t>
  </si>
  <si>
    <t>27</t>
  </si>
  <si>
    <t>977151118</t>
  </si>
  <si>
    <t>Jádrové vrty diamantovými korunkami do stavebních materiálů D přes 90 do 100 mm</t>
  </si>
  <si>
    <t>423558707</t>
  </si>
  <si>
    <t>https://podminky.urs.cz/item/CS_URS_2024_01/977151118</t>
  </si>
  <si>
    <t>3*0,15</t>
  </si>
  <si>
    <t>28</t>
  </si>
  <si>
    <t>977311111</t>
  </si>
  <si>
    <t>Řezání stávajících betonových mazanin nevyztužených hl do 50 mm</t>
  </si>
  <si>
    <t>-947150821</t>
  </si>
  <si>
    <t>https://podminky.urs.cz/item/CS_URS_2024_01/977311111</t>
  </si>
  <si>
    <t>"m.č.2095c:" 1,15*2</t>
  </si>
  <si>
    <t>"m.č.2095d:" 1,15*2</t>
  </si>
  <si>
    <t>99</t>
  </si>
  <si>
    <t>Přesuny hmot a suti</t>
  </si>
  <si>
    <t>29</t>
  </si>
  <si>
    <t>997006012</t>
  </si>
  <si>
    <t>Ruční třídění stavebního odpadu</t>
  </si>
  <si>
    <t>t</t>
  </si>
  <si>
    <t>-1920063271</t>
  </si>
  <si>
    <t>https://podminky.urs.cz/item/CS_URS_2024_01/997006012</t>
  </si>
  <si>
    <t>30</t>
  </si>
  <si>
    <t>997013153</t>
  </si>
  <si>
    <t>Vnitrostaveništní doprava suti a vybouraných hmot pro budovy v přes 9 do 12 m s omezením mechanizace</t>
  </si>
  <si>
    <t>847942900</t>
  </si>
  <si>
    <t>https://podminky.urs.cz/item/CS_URS_2024_01/997013153</t>
  </si>
  <si>
    <t>31</t>
  </si>
  <si>
    <t>997013511</t>
  </si>
  <si>
    <t>Odvoz suti a vybouraných hmot z meziskládky na skládku do 1 km s naložením a se složením</t>
  </si>
  <si>
    <t>1650873695</t>
  </si>
  <si>
    <t>https://podminky.urs.cz/item/CS_URS_2024_01/997013511</t>
  </si>
  <si>
    <t>32</t>
  </si>
  <si>
    <t>997013509</t>
  </si>
  <si>
    <t>Příplatek k odvozu suti a vybouraných hmot na skládku ZKD 1 km přes 1 km</t>
  </si>
  <si>
    <t>-1001830343</t>
  </si>
  <si>
    <t>https://podminky.urs.cz/item/CS_URS_2024_01/997013509</t>
  </si>
  <si>
    <t>1,742*19 'Přepočtené koeficientem množství</t>
  </si>
  <si>
    <t>33</t>
  </si>
  <si>
    <t>997013871</t>
  </si>
  <si>
    <t>Poplatek za uložení stavebního odpadu na recyklační skládce (skládkovné) směsného stavebního a demoličního kód odpadu 17 09 04</t>
  </si>
  <si>
    <t>-50016456</t>
  </si>
  <si>
    <t>https://podminky.urs.cz/item/CS_URS_2024_01/997013871</t>
  </si>
  <si>
    <t>34</t>
  </si>
  <si>
    <t>997321611</t>
  </si>
  <si>
    <t>Nakládání nebo překládání suti a vybouraných hmot</t>
  </si>
  <si>
    <t>-159845309</t>
  </si>
  <si>
    <t>https://podminky.urs.cz/item/CS_URS_2024_01/997321611</t>
  </si>
  <si>
    <t>35</t>
  </si>
  <si>
    <t>998011009</t>
  </si>
  <si>
    <t>Přesun hmot pro budovy zděné s omezením mechanizace pro budovy v přes 6 do 12 m</t>
  </si>
  <si>
    <t>-1317375203</t>
  </si>
  <si>
    <t>https://podminky.urs.cz/item/CS_URS_2024_01/998011009</t>
  </si>
  <si>
    <t>PSV</t>
  </si>
  <si>
    <t>Práce a dodávky PSV</t>
  </si>
  <si>
    <t>763</t>
  </si>
  <si>
    <t>Konstrukce suché výstavby</t>
  </si>
  <si>
    <t>36</t>
  </si>
  <si>
    <t>763111414</t>
  </si>
  <si>
    <t>SDK příčka tl 125 mm profil CW+UW 75 desky 2xA 12,5 s izolací EI 60 Rw do 53 dB</t>
  </si>
  <si>
    <t>1402088758</t>
  </si>
  <si>
    <t>https://podminky.urs.cz/item/CS_URS_2024_01/763111414</t>
  </si>
  <si>
    <t>"m.č.2095b:" 3,73*3,6</t>
  </si>
  <si>
    <t>37</t>
  </si>
  <si>
    <t>763111460</t>
  </si>
  <si>
    <t>SDK příčka tl 125 mm profil CW+UW 75 desky 2x akustická 12,5 s izolací EI 90 Rw do 59 dB</t>
  </si>
  <si>
    <t>1336274715</t>
  </si>
  <si>
    <t>https://podminky.urs.cz/item/CS_URS_2024_01/763111460</t>
  </si>
  <si>
    <t>"m.č.2095d:" 3,88*3,6</t>
  </si>
  <si>
    <t>38</t>
  </si>
  <si>
    <t>763114143</t>
  </si>
  <si>
    <t>SDK příčka bezpečnostní RC3 tl 151 mm s plechem profil CW+UW 100 desky 2xH2DF 12,5 s izolací EI 90 Rw do 56 dB</t>
  </si>
  <si>
    <t>523241997</t>
  </si>
  <si>
    <t>https://podminky.urs.cz/item/CS_URS_2024_01/763114143</t>
  </si>
  <si>
    <t>"m.č.2095a:" 3,73*3,6</t>
  </si>
  <si>
    <t>"m.č.2095c:" (1,8+0,1+1,6)*3,6-3,1-2,7</t>
  </si>
  <si>
    <t>39</t>
  </si>
  <si>
    <t>763111717</t>
  </si>
  <si>
    <t>SDK příčka základní penetrační nátěr (oboustranně)</t>
  </si>
  <si>
    <t>-958337512</t>
  </si>
  <si>
    <t>https://podminky.urs.cz/item/CS_URS_2024_01/763111717</t>
  </si>
  <si>
    <t>40</t>
  </si>
  <si>
    <t>763111717r</t>
  </si>
  <si>
    <t>SDK příčka dvojnásobný pigmentovaný základní penetrační nátěr (oboustranně) s křemenným pískem pro vnitřní i vnější použití</t>
  </si>
  <si>
    <t>-1723066368</t>
  </si>
  <si>
    <t>47,624</t>
  </si>
  <si>
    <t>41</t>
  </si>
  <si>
    <t>763121453</t>
  </si>
  <si>
    <t>SDK stěna předsazená tl 100 mm profil CW+UW 75 desky 2xDF 12,5 bez izolace EI 30</t>
  </si>
  <si>
    <t>-1136855454</t>
  </si>
  <si>
    <t>https://podminky.urs.cz/item/CS_URS_2024_01/763121453</t>
  </si>
  <si>
    <t>"m.č.2095b-c:" 2,55*3,6</t>
  </si>
  <si>
    <t>42</t>
  </si>
  <si>
    <t>763122413</t>
  </si>
  <si>
    <t>SDK stěna šachtová tl 100 mm profil CW+UW 75 desky 2xDF 12,5 bez izolace EI 30</t>
  </si>
  <si>
    <t>2057591811</t>
  </si>
  <si>
    <t>https://podminky.urs.cz/item/CS_URS_2024_01/763122413</t>
  </si>
  <si>
    <t>"m.č.2095c:" 1,45*3,6</t>
  </si>
  <si>
    <t>43</t>
  </si>
  <si>
    <t>763121714</t>
  </si>
  <si>
    <t>SDK stěna předsazená základní penetrační nátěr</t>
  </si>
  <si>
    <t>-2028445845</t>
  </si>
  <si>
    <t>https://podminky.urs.cz/item/CS_URS_2024_01/763121714</t>
  </si>
  <si>
    <t>44</t>
  </si>
  <si>
    <t>763121714r</t>
  </si>
  <si>
    <t>SDK stěna předsazená dvojnásobný pigmentovaný základní penetrační nátěr s křemenným pískem pro vnitřní i vnější použití</t>
  </si>
  <si>
    <t>657258681</t>
  </si>
  <si>
    <t>14,4</t>
  </si>
  <si>
    <t>45</t>
  </si>
  <si>
    <t>763131721</t>
  </si>
  <si>
    <t>SDK podhled skoková změna v do 0,5 m</t>
  </si>
  <si>
    <t>-867634849</t>
  </si>
  <si>
    <t>https://podminky.urs.cz/item/CS_URS_2024_01/763131721</t>
  </si>
  <si>
    <t>"m.č.2095a:" 3,35</t>
  </si>
  <si>
    <t>"m.č.2095b:" 2,27+0,1</t>
  </si>
  <si>
    <t>"m.č.2095c:" 2,6+0,1</t>
  </si>
  <si>
    <t>46</t>
  </si>
  <si>
    <t>763131731</t>
  </si>
  <si>
    <t>SDK podhled - čelo pro kazetové podhledy (F lišta) tl 12,5 mm</t>
  </si>
  <si>
    <t>1332372045</t>
  </si>
  <si>
    <t>https://podminky.urs.cz/item/CS_URS_2024_01/763131731</t>
  </si>
  <si>
    <t>47</t>
  </si>
  <si>
    <t>763131481</t>
  </si>
  <si>
    <t>SDK podhled desky 2xDFH2 12,5 bez izolace dvouvrstvá spodní kce profil CD+UD REI 120</t>
  </si>
  <si>
    <t>1463122107</t>
  </si>
  <si>
    <t>https://podminky.urs.cz/item/CS_URS_2024_01/763131481</t>
  </si>
  <si>
    <t>Kastlík pro VZT</t>
  </si>
  <si>
    <t>"m.č.2060:" 2,2*1,5+(2,2*2+1,5)*0,8+1,5*1,5+(1,5+1,5*2)*0,8</t>
  </si>
  <si>
    <t>48</t>
  </si>
  <si>
    <t>763431011</t>
  </si>
  <si>
    <t>Montáž minerálního podhledu s vyjímatelnými panely vel. do 0,36 m2 na zavěšený polozapuštěný rošt</t>
  </si>
  <si>
    <t>-1025248493</t>
  </si>
  <si>
    <t>https://podminky.urs.cz/item/CS_URS_2024_01/763431011</t>
  </si>
  <si>
    <t>Podrobný popis viz tabulka podhledů</t>
  </si>
  <si>
    <t>Předpoklad 20% nových podhledů</t>
  </si>
  <si>
    <t>49</t>
  </si>
  <si>
    <t>M</t>
  </si>
  <si>
    <t>63126320</t>
  </si>
  <si>
    <t>panel akustický povrch velice porézní skelná tkanina hrana zatřená skrytá a rovná αw=0,90 viditelný rastr v jednom směru š 24mm bílý tl 20mm</t>
  </si>
  <si>
    <t>-467455503</t>
  </si>
  <si>
    <t>43,9*0,2 'Přepočtené koeficientem množství</t>
  </si>
  <si>
    <t>50</t>
  </si>
  <si>
    <t>763431012</t>
  </si>
  <si>
    <t>Montáž minerálního podhledu s vyjímatelnými panely vel. přes 0,36 do 0,72 m2 na zavěšený polozapuštěný rošt</t>
  </si>
  <si>
    <t>251557367</t>
  </si>
  <si>
    <t>https://podminky.urs.cz/item/CS_URS_2024_01/763431012</t>
  </si>
  <si>
    <t>51</t>
  </si>
  <si>
    <t>63126360</t>
  </si>
  <si>
    <t>panel akustický hygienický povrch porézní skelná tkanina hrana zatřená polozapuštěná αw=1,00 polozapuštěný rastr š 24mm bílý tl 15mm</t>
  </si>
  <si>
    <t>-1030386744</t>
  </si>
  <si>
    <t>23,8*0,2 'Přepočtené koeficientem množství</t>
  </si>
  <si>
    <t>52</t>
  </si>
  <si>
    <t>763431031</t>
  </si>
  <si>
    <t>Montáž minerálního podhledu s vyjímatelnými panely na zavěšený skrytý rošt</t>
  </si>
  <si>
    <t>1237270037</t>
  </si>
  <si>
    <t>https://podminky.urs.cz/item/CS_URS_2024_01/763431031</t>
  </si>
  <si>
    <t>53</t>
  </si>
  <si>
    <t>63126311</t>
  </si>
  <si>
    <t>panel akustický povrch velice porézní skelná tkanina hrana zatřená skrytá αw=0,90 skrytý rastr bílý tl 20mm</t>
  </si>
  <si>
    <t>1484899326</t>
  </si>
  <si>
    <t>131,9*0,2 'Přepočtené koeficientem množství</t>
  </si>
  <si>
    <t>54</t>
  </si>
  <si>
    <t>998763402</t>
  </si>
  <si>
    <t>Přesun hmot procentní pro konstrukce montované z desek v objektech v přes 6 do 12 m</t>
  </si>
  <si>
    <t>%</t>
  </si>
  <si>
    <t>-1392409421</t>
  </si>
  <si>
    <t>https://podminky.urs.cz/item/CS_URS_2024_01/998763402</t>
  </si>
  <si>
    <t>766</t>
  </si>
  <si>
    <t>Konstrukce truhlářské</t>
  </si>
  <si>
    <t>55</t>
  </si>
  <si>
    <t>998766212</t>
  </si>
  <si>
    <t>Přesun hmot procentní pro kce truhlářské s omezením mechanizace v objektech v přes 6 do 12 m</t>
  </si>
  <si>
    <t>-1262569300</t>
  </si>
  <si>
    <t>https://podminky.urs.cz/item/CS_URS_2024_01/998766212</t>
  </si>
  <si>
    <t>766.a</t>
  </si>
  <si>
    <t>Truhlařské vnitřní - dveře</t>
  </si>
  <si>
    <t>56</t>
  </si>
  <si>
    <t>76600- T10</t>
  </si>
  <si>
    <t>Ozn. T10 - Dřevěné dveře 800 x 2100 mm bezpečnostní RC3 bezfalcové, jednokřídlé plné, otočné, HPL, (podrobný pospis viz PSV), D + M</t>
  </si>
  <si>
    <t>ks</t>
  </si>
  <si>
    <t>-1166353814</t>
  </si>
  <si>
    <t>57</t>
  </si>
  <si>
    <t>76600-T11</t>
  </si>
  <si>
    <t>Ozn. T11 - Dřevěné dveře 800 x 2100 mm polodrážkové, jednokřídlé plné, otočné, HPL, (podrobný pospis viz PSV), D + M</t>
  </si>
  <si>
    <t>-9252541</t>
  </si>
  <si>
    <t>767</t>
  </si>
  <si>
    <t>Konstrukce zámečnické</t>
  </si>
  <si>
    <t>58</t>
  </si>
  <si>
    <t>998767212</t>
  </si>
  <si>
    <t>Přesun hmot procentní pro zámečnické konstrukce s omezením mechanizace v objektech v přes 6 do 12 m</t>
  </si>
  <si>
    <t>626377448</t>
  </si>
  <si>
    <t>https://podminky.urs.cz/item/CS_URS_2024_01/998767212</t>
  </si>
  <si>
    <t>767.a</t>
  </si>
  <si>
    <t>zámečnické vnitřní</t>
  </si>
  <si>
    <t>59</t>
  </si>
  <si>
    <t>76700-Z057</t>
  </si>
  <si>
    <t xml:space="preserve">Ozn. Z57 - Ocelová lisovaná zárubeň 800 x 2100 dvoudílná pro dodatečnou montáž - s těsněním do příčky tl. 150 mm,  pro dveře jednokřídlé, bezfalcové otočné, včetně nátěrů, (podrobný pospis viz PSV), D+M</t>
  </si>
  <si>
    <t>-1756854702</t>
  </si>
  <si>
    <t>60</t>
  </si>
  <si>
    <t>76700-Z058</t>
  </si>
  <si>
    <t xml:space="preserve">Ozn. Z58 - Ocelová lisovaná zárubeň 800 x 2100 dvoudílná pro dodatečnou montáž - s těsněním do příčky tl. 125 mm,  pro dveře jednokřídlé, polodrážkové posuvné před stěnu, včetně nátěrů, (podrobný pospis viz PSV), D+M</t>
  </si>
  <si>
    <t>-1410148326</t>
  </si>
  <si>
    <t>76700-Z170</t>
  </si>
  <si>
    <t>Ozn. Z170 - Dveřní hliníková oboustranná neprůhledná větrací mřížka 600x250 mm, (podrobný pospis viz PSV), D+M</t>
  </si>
  <si>
    <t>1209833141</t>
  </si>
  <si>
    <t>62</t>
  </si>
  <si>
    <t>76700-Z171</t>
  </si>
  <si>
    <t>Ozn. Z171 - Vnitřní hliníková stěnová oboustranná neprůhledná větrací mřížka 450x100 mm, (podrobný pospis viz PSV), D+M</t>
  </si>
  <si>
    <t>321892203</t>
  </si>
  <si>
    <t>63</t>
  </si>
  <si>
    <t>76700-Z172</t>
  </si>
  <si>
    <t>Ozn. Z172 - Vnitřní hliníková stěnová oboustranná neprůhledná větrací mřížka 450x250 mm, (podrobný pospis viz PSV), D+M</t>
  </si>
  <si>
    <t>12584685</t>
  </si>
  <si>
    <t>64</t>
  </si>
  <si>
    <t>76700-Z173</t>
  </si>
  <si>
    <t>Ozn. Z173 - Vnitřní hliníková stěnová oboustranná neprůhledná bezpečnostní (RC3) větrací mřížka 650x400 mm, (podrobný pospis viz PSV), D+M</t>
  </si>
  <si>
    <t>-797343303</t>
  </si>
  <si>
    <t>65</t>
  </si>
  <si>
    <t>76700-Z174</t>
  </si>
  <si>
    <t>Ozn. Z174 - Vnitřní hliníková stěnová oboustranná neprůhledná bezpečnostní (RC3) větrací mřížka 1230x350 mm, (podrobný pospis viz PSV), D+M</t>
  </si>
  <si>
    <t>1434991872</t>
  </si>
  <si>
    <t>66</t>
  </si>
  <si>
    <t>76700-Z175</t>
  </si>
  <si>
    <t>Ozn. Z175 - Vnitřní hliníková stěnová oboustranná neprůhledná bezpečnostní (RC3) větrací mřížka 650x250 mm, (podrobný pospis viz PSV), D+M</t>
  </si>
  <si>
    <t>-2095552666</t>
  </si>
  <si>
    <t>67</t>
  </si>
  <si>
    <t>76700-Z176</t>
  </si>
  <si>
    <t>Ozn. Z176 - Nadpraží pokladny z ocelových profilů, (podrobný pospis viz PSV), D+M</t>
  </si>
  <si>
    <t>1204330963</t>
  </si>
  <si>
    <t>-včetně nátěrů</t>
  </si>
  <si>
    <t>-včetně kotvení</t>
  </si>
  <si>
    <t>kotevní deska - 4ks</t>
  </si>
  <si>
    <t>oc. profil 100x80 - 9m</t>
  </si>
  <si>
    <t>68</t>
  </si>
  <si>
    <t>76700-Z177</t>
  </si>
  <si>
    <t>Ozn. Z177 - Oplechování bezpečnostní přepážky nerezovým plechem tl.2 mm, (podrobný pospis viz PSV), D+M</t>
  </si>
  <si>
    <t>-1838895639</t>
  </si>
  <si>
    <t>9,0</t>
  </si>
  <si>
    <t>767.e</t>
  </si>
  <si>
    <t>ostatní</t>
  </si>
  <si>
    <t>69</t>
  </si>
  <si>
    <t>76603-O114</t>
  </si>
  <si>
    <t>Ozn. O114 - Podlahový nerezový přechodový profil ve tvaru T, šířka 25 mm, (podrobný popis viz PSV), D+M</t>
  </si>
  <si>
    <t>-1829238846</t>
  </si>
  <si>
    <t>včetně příslušenství</t>
  </si>
  <si>
    <t>včetně kotvení a kotvícího materiálu</t>
  </si>
  <si>
    <t>5,0*1,05</t>
  </si>
  <si>
    <t>70</t>
  </si>
  <si>
    <t>76603-O116</t>
  </si>
  <si>
    <t>Ozn. O116 - Dilatace teracových podlah, (podrobný popis viz PSV), D+M</t>
  </si>
  <si>
    <t>570077482</t>
  </si>
  <si>
    <t>71</t>
  </si>
  <si>
    <t>76603-O117</t>
  </si>
  <si>
    <t>Ozn. O117 - Zakončovací lišta podlahy u omítky, (podrobný popis viz PSV), D+M</t>
  </si>
  <si>
    <t>-595014016</t>
  </si>
  <si>
    <t>45,0*1,05</t>
  </si>
  <si>
    <t>72</t>
  </si>
  <si>
    <t>76603-O143</t>
  </si>
  <si>
    <t>Ozn. O143 - Dilatace PVC podlahových krytin z hliníku,v=3 mm, (podrobný popis viz PSV), D+M</t>
  </si>
  <si>
    <t>193234054</t>
  </si>
  <si>
    <t>7,0*1,05</t>
  </si>
  <si>
    <t>73</t>
  </si>
  <si>
    <t>76603-O217</t>
  </si>
  <si>
    <t>Ozn. O217 - Vnitřní interiérová horizontální žaluzie 1130x2580 mm s manuálním ovládáním, (podrobný popis viz PSV), D+M</t>
  </si>
  <si>
    <t>-520592101</t>
  </si>
  <si>
    <t>74</t>
  </si>
  <si>
    <t>76603-O218</t>
  </si>
  <si>
    <t>Ozn. O218 - Polymerická průhledná matná valcovaná PVC folie na sklo, (podrobný popis viz PSV), D+M</t>
  </si>
  <si>
    <t>-1025372500</t>
  </si>
  <si>
    <t>75</t>
  </si>
  <si>
    <t>76603-O219</t>
  </si>
  <si>
    <t>Ozn. O219 - Bezpečnostní přepážka, (podrobný popis viz PSV), D+M</t>
  </si>
  <si>
    <t>-281800059</t>
  </si>
  <si>
    <t>76</t>
  </si>
  <si>
    <t>76603-O220a</t>
  </si>
  <si>
    <t>Ozn. O220a - Vnitřní interiérová horizontální žaluzie 1900x1575 mm s manuálním ovládáním, (podrobný popis viz PSV), D+M</t>
  </si>
  <si>
    <t>2013988666</t>
  </si>
  <si>
    <t>77</t>
  </si>
  <si>
    <t>76603-O220b</t>
  </si>
  <si>
    <t>Ozn. O220b - Vnitřní interiérová horizontální žaluzie 1652x1600 mm s manuálním ovládáním, (podrobný popis viz PSV), D+M</t>
  </si>
  <si>
    <t>1838393897</t>
  </si>
  <si>
    <t>78</t>
  </si>
  <si>
    <t>76603-O221</t>
  </si>
  <si>
    <t>Ozn. O221 - Revizní dvířka do SDK stěny 600x600 mm, (podrobný popis viz PSV), D+M</t>
  </si>
  <si>
    <t>-1787282595</t>
  </si>
  <si>
    <t>767.h</t>
  </si>
  <si>
    <t>hliníkové</t>
  </si>
  <si>
    <t>79</t>
  </si>
  <si>
    <t>76791-R81</t>
  </si>
  <si>
    <t xml:space="preserve">Ozn. A81 - Úprava vnitřní  hliníkové konstrukce ze svislých sloupků a vodorovných příčlí, 15525x3600 mm, plocha 70,0 m2, Podrobný popis viz PD, D+M</t>
  </si>
  <si>
    <t>-1897247871</t>
  </si>
  <si>
    <t>- včetně příslušenství a doplňků</t>
  </si>
  <si>
    <t>773</t>
  </si>
  <si>
    <t>Podlahy z litého teraca</t>
  </si>
  <si>
    <t>80</t>
  </si>
  <si>
    <t>771591111</t>
  </si>
  <si>
    <t>Nátěr penetrační na podlahu</t>
  </si>
  <si>
    <t>-158517710</t>
  </si>
  <si>
    <t>https://podminky.urs.cz/item/CS_URS_2024_01/771591111</t>
  </si>
  <si>
    <t>"m.č.2095c:" 1,08*0,18</t>
  </si>
  <si>
    <t>"m.č.2095d:" 1,08*0,18</t>
  </si>
  <si>
    <t>81</t>
  </si>
  <si>
    <t>773513111</t>
  </si>
  <si>
    <t>Dilatace povrchu z litého teraca vložením lišty</t>
  </si>
  <si>
    <t>-507505809</t>
  </si>
  <si>
    <t>https://podminky.urs.cz/item/CS_URS_2024_01/773513111</t>
  </si>
  <si>
    <t>"m.č.2095c:" 1,08</t>
  </si>
  <si>
    <t>"m.č.2095d:" 1,08</t>
  </si>
  <si>
    <t>82</t>
  </si>
  <si>
    <t>28300-R11</t>
  </si>
  <si>
    <t>lišta hliníková dilatační 3x20 mm do litých teracových podlah</t>
  </si>
  <si>
    <t>-664194060</t>
  </si>
  <si>
    <t>2,16*1,5 'Přepočtené koeficientem množství</t>
  </si>
  <si>
    <t>83</t>
  </si>
  <si>
    <t>773521260</t>
  </si>
  <si>
    <t>Podlaha z barevného litého teraca tloušťky do 20 mm</t>
  </si>
  <si>
    <t>66592390</t>
  </si>
  <si>
    <t>https://podminky.urs.cz/item/CS_URS_2024_01/773521260</t>
  </si>
  <si>
    <t>84</t>
  </si>
  <si>
    <t>773529090</t>
  </si>
  <si>
    <t>Příplatek k podlahám z barevného litého teraca za bílý cement</t>
  </si>
  <si>
    <t>-1997282565</t>
  </si>
  <si>
    <t>https://podminky.urs.cz/item/CS_URS_2024_01/773529090</t>
  </si>
  <si>
    <t>85</t>
  </si>
  <si>
    <t>773529190</t>
  </si>
  <si>
    <t>Příplatek k podlahám z barevného litého teraca za plochu do 5 m2</t>
  </si>
  <si>
    <t>478639329</t>
  </si>
  <si>
    <t>https://podminky.urs.cz/item/CS_URS_2024_01/773529190</t>
  </si>
  <si>
    <t>86</t>
  </si>
  <si>
    <t>998773102</t>
  </si>
  <si>
    <t>Přesun hmot tonážní pro podlahy teracové lité v objektech v přes 6 do 12 m</t>
  </si>
  <si>
    <t>1939904078</t>
  </si>
  <si>
    <t>https://podminky.urs.cz/item/CS_URS_2024_01/998773102</t>
  </si>
  <si>
    <t>776</t>
  </si>
  <si>
    <t>Podlahy povlakové</t>
  </si>
  <si>
    <t>87</t>
  </si>
  <si>
    <t>776111311</t>
  </si>
  <si>
    <t>Vysátí podkladu povlakových podlah</t>
  </si>
  <si>
    <t>1682300351</t>
  </si>
  <si>
    <t>https://podminky.urs.cz/item/CS_URS_2024_01/776111311</t>
  </si>
  <si>
    <t>"m.č.2095b:" 11,4+0,8*0,125</t>
  </si>
  <si>
    <t>88</t>
  </si>
  <si>
    <t>776121321</t>
  </si>
  <si>
    <t>Neředěná penetrace savého podkladu povlakových podlah</t>
  </si>
  <si>
    <t>364674925</t>
  </si>
  <si>
    <t>https://podminky.urs.cz/item/CS_URS_2024_01/776121321</t>
  </si>
  <si>
    <t>89</t>
  </si>
  <si>
    <t>776141121</t>
  </si>
  <si>
    <t>Stěrka podlahová nivelační pro vyrovnání podkladu povlakových podlah pevnosti 30 MPa tl do 3 mm</t>
  </si>
  <si>
    <t>2067004463</t>
  </si>
  <si>
    <t>https://podminky.urs.cz/item/CS_URS_2024_01/776141121</t>
  </si>
  <si>
    <t>90</t>
  </si>
  <si>
    <t>776411212</t>
  </si>
  <si>
    <t>Montáž tahaných obvodových soklíků z PVC výšky do 100 mm</t>
  </si>
  <si>
    <t>-567626996</t>
  </si>
  <si>
    <t>https://podminky.urs.cz/item/CS_URS_2024_01/776411212</t>
  </si>
  <si>
    <t>"m.č.2095a:" (3,35+3,73*2)</t>
  </si>
  <si>
    <t>"m.č.2095b:" (2,97+3,73*2)</t>
  </si>
  <si>
    <t>"m.č.2095c:" (3,075+3,43*2+0,1)</t>
  </si>
  <si>
    <t>"m.č.2095d:" (5,245+3,88*2+0,945)</t>
  </si>
  <si>
    <t>91</t>
  </si>
  <si>
    <t>776221111</t>
  </si>
  <si>
    <t>Lepení pásů z PVC standardním lepidlem</t>
  </si>
  <si>
    <t>-128689562</t>
  </si>
  <si>
    <t>https://podminky.urs.cz/item/CS_URS_2024_01/776221111</t>
  </si>
  <si>
    <t>92</t>
  </si>
  <si>
    <t>284122-R1</t>
  </si>
  <si>
    <t>Zátěžová heterogenní vinylová kompaktní povlaková krytina, v rolích, tl. 2 mm, imitace koberce</t>
  </si>
  <si>
    <t>-1282682375</t>
  </si>
  <si>
    <t>Podlaha</t>
  </si>
  <si>
    <t>Sokl</t>
  </si>
  <si>
    <t>"m.č.2095a:" (3,35+3,73*2)*0,1</t>
  </si>
  <si>
    <t>"m.č.2095b:" (2,97+3,73*2)*0,1</t>
  </si>
  <si>
    <t>"m.č.2095c:" (3,075+3,43*2+0,1)*0,1</t>
  </si>
  <si>
    <t>"m.č.2095d:" (5,245+3,88*2+0,945)*0,1</t>
  </si>
  <si>
    <t>56,5225*1,25 'Přepočtené koeficientem množství</t>
  </si>
  <si>
    <t>93</t>
  </si>
  <si>
    <t>284122-R2</t>
  </si>
  <si>
    <t>Vysoce zátěžová heterogenní vinylová kompaktní povlaková krytina, v rolích, tl. 2 mm, unidekor s rozptýlenými chipsy</t>
  </si>
  <si>
    <t>638797762</t>
  </si>
  <si>
    <t>"m.č.2092:" (1,975+2,175)*2*0,1</t>
  </si>
  <si>
    <t>4,75*1,25 'Přepočtené koeficientem množství</t>
  </si>
  <si>
    <t>776223111</t>
  </si>
  <si>
    <t>Spoj povlakových podlahovin z PVC svařováním za tepla</t>
  </si>
  <si>
    <t>-1660732473</t>
  </si>
  <si>
    <t>https://podminky.urs.cz/item/CS_URS_2024_01/776223111</t>
  </si>
  <si>
    <t>55,92*1,6+53,525*0,1</t>
  </si>
  <si>
    <t>776520-R2</t>
  </si>
  <si>
    <t>Podkladní plastový rohový profil pro vytvoření fabionu o poloměru r=30mm, D+M</t>
  </si>
  <si>
    <t>-1968757224</t>
  </si>
  <si>
    <t>776991121</t>
  </si>
  <si>
    <t>Základní čištění nově položených podlahovin vysátím a setřením vlhkým mopem</t>
  </si>
  <si>
    <t>1355616401</t>
  </si>
  <si>
    <t>https://podminky.urs.cz/item/CS_URS_2024_01/776991121</t>
  </si>
  <si>
    <t>55,92+53,525*0,1</t>
  </si>
  <si>
    <t>97</t>
  </si>
  <si>
    <t>776991141</t>
  </si>
  <si>
    <t>Pastování a leštění podlahovin ručně</t>
  </si>
  <si>
    <t>736337434</t>
  </si>
  <si>
    <t>https://podminky.urs.cz/item/CS_URS_2024_01/776991141</t>
  </si>
  <si>
    <t>98</t>
  </si>
  <si>
    <t>998776102</t>
  </si>
  <si>
    <t>Přesun hmot tonážní pro podlahy povlakové v objektech v přes 6 do 12 m</t>
  </si>
  <si>
    <t>-805043115</t>
  </si>
  <si>
    <t>https://podminky.urs.cz/item/CS_URS_2024_01/998776102</t>
  </si>
  <si>
    <t>781</t>
  </si>
  <si>
    <t>Dokončovací práce - obklady</t>
  </si>
  <si>
    <t>781472291</t>
  </si>
  <si>
    <t>Příplatek k montáži obkladů keramických lepených cementovým flexibilním lepidlem za plochu do 10 m2</t>
  </si>
  <si>
    <t>119244723</t>
  </si>
  <si>
    <t>https://podminky.urs.cz/item/CS_URS_2024_01/781472291</t>
  </si>
  <si>
    <t>"m.č.2095b:" 1,0*1,5</t>
  </si>
  <si>
    <t>100</t>
  </si>
  <si>
    <t>781474115</t>
  </si>
  <si>
    <t>Montáž obkladů keramických hladkých lepených cementovým flexibilním lepidlem přes 22 do 25 ks/m2</t>
  </si>
  <si>
    <t>-486713637</t>
  </si>
  <si>
    <t>https://podminky.urs.cz/item/CS_URS_2024_01/781474115</t>
  </si>
  <si>
    <t>PSC</t>
  </si>
  <si>
    <t xml:space="preserve">Poznámka k souboru cen:_x000d_
1. Položky jsou určeny pro všechny druhy povrchových úprav. </t>
  </si>
  <si>
    <t>101</t>
  </si>
  <si>
    <t>59761714</t>
  </si>
  <si>
    <t>obklad keramický nemrazuvzdorný povrch hladký/matný tl do 10mm přes 22 do 25ks/m2</t>
  </si>
  <si>
    <t>223528901</t>
  </si>
  <si>
    <t>1,5*1,2 'Přepočtené koeficientem množství</t>
  </si>
  <si>
    <t>102</t>
  </si>
  <si>
    <t>781492251</t>
  </si>
  <si>
    <t>Montáž profilů ukončovacích lepených flexibilním cementovým lepidlem</t>
  </si>
  <si>
    <t>988663951</t>
  </si>
  <si>
    <t>https://podminky.urs.cz/item/CS_URS_2024_01/781492251</t>
  </si>
  <si>
    <t>103</t>
  </si>
  <si>
    <t>28342003</t>
  </si>
  <si>
    <t>lišta ukončovací z PVC 10mm</t>
  </si>
  <si>
    <t>956690742</t>
  </si>
  <si>
    <t>Hranatá PVC lišta</t>
  </si>
  <si>
    <t>"m.č.2095b:" 1,0+1,5</t>
  </si>
  <si>
    <t>104</t>
  </si>
  <si>
    <t>781495111</t>
  </si>
  <si>
    <t>Nátěr penetrační na stěnu</t>
  </si>
  <si>
    <t>405825996</t>
  </si>
  <si>
    <t>https://podminky.urs.cz/item/CS_URS_2024_01/781495111</t>
  </si>
  <si>
    <t>105</t>
  </si>
  <si>
    <t>998781102</t>
  </si>
  <si>
    <t>Přesun hmot tonážní pro obklady keramické v objektech v přes 6 do 12 m</t>
  </si>
  <si>
    <t>954871963</t>
  </si>
  <si>
    <t>https://podminky.urs.cz/item/CS_URS_2024_01/998781102</t>
  </si>
  <si>
    <t>784</t>
  </si>
  <si>
    <t>Dokončovací práce - malby a tapety</t>
  </si>
  <si>
    <t>106</t>
  </si>
  <si>
    <t>78421-R1</t>
  </si>
  <si>
    <t>Nátěr N1b - Vysoce kvalitní polyeuretanový akrylový lak difuzní, tř.oděru za mokra 1, v místnostech výšky do 3,80 m, 1x penetrace, 2x vrchní nátěr neředěný, D+M</t>
  </si>
  <si>
    <t>-1358390298</t>
  </si>
  <si>
    <t>"m.č.2095a:" 3,73*2,7*2+(3,35+0,1*2)*0,3</t>
  </si>
  <si>
    <t>"m.č.2095b:" (3,73+3,43)*2,7+(2,27+0,1)*0,3</t>
  </si>
  <si>
    <t>"m.č.2095c:" 3,43*2,7*2</t>
  </si>
  <si>
    <t>107</t>
  </si>
  <si>
    <t>78422-R02</t>
  </si>
  <si>
    <t>N7 - Pohledová modelační stěrka imitace betonu, včetně penetrace a hydrofobizačního nátěru, Podrobný popis viz PD interiér, D+M</t>
  </si>
  <si>
    <t>-393960613</t>
  </si>
  <si>
    <t>"m.č.2060:" 7,35*3,0</t>
  </si>
  <si>
    <t>"m.č.2095a:" 3,35*2,7</t>
  </si>
  <si>
    <t>"m.č.2095b:" (2,912+0,35)*2,7</t>
  </si>
  <si>
    <t>"m.č.2095c:" 3,122*2,7</t>
  </si>
  <si>
    <t>"m.č.2095d:" (3,88*2+5,245+0,945)*3,0</t>
  </si>
  <si>
    <t>108</t>
  </si>
  <si>
    <t>78422-R03</t>
  </si>
  <si>
    <t>Příplatek za kombinaci barev a plynulé ubývání gradientu pohledové modelační stěrky imitující beton, D+M</t>
  </si>
  <si>
    <t>1912282232</t>
  </si>
  <si>
    <t>"m.č.2095d:" 3,88*3,0</t>
  </si>
  <si>
    <t>I001</t>
  </si>
  <si>
    <t>Interier</t>
  </si>
  <si>
    <t>I001a</t>
  </si>
  <si>
    <t>Nábytkové vybavení</t>
  </si>
  <si>
    <t>109</t>
  </si>
  <si>
    <t>N02.001</t>
  </si>
  <si>
    <t>N02.001 - Atyp pracovní stůl 750x1800x780 mm, (viz D1.01.1-16 výpis a upřesnění standardu dodávaného vybavení), D+M</t>
  </si>
  <si>
    <t>1814921850</t>
  </si>
  <si>
    <t>110</t>
  </si>
  <si>
    <t>N02.002</t>
  </si>
  <si>
    <t>N02.002 - Atyp podstolový mobilní kontejner 400x500x600 mm, (viz D1.01.1-16 výpis a upřesnění standardu dodávaného vybavení), D+M</t>
  </si>
  <si>
    <t>1248200133</t>
  </si>
  <si>
    <t>111</t>
  </si>
  <si>
    <t>N02.003</t>
  </si>
  <si>
    <t>N02.003 - Židle kancelářská pojízdná otočná s područkami, (viz D1.01.1-16 výpis a upřesnění standardu dodávaného vybavení), D+M</t>
  </si>
  <si>
    <t>450675646</t>
  </si>
  <si>
    <t>130</t>
  </si>
  <si>
    <t>N02.005</t>
  </si>
  <si>
    <t>N02.005 - Nábytkový ohnivzorný trezor 361x425x490 mm, (viz D1.01.1-16 výpis a upřesnění standardu dodávaného vybavení), D+M</t>
  </si>
  <si>
    <t>194318502</t>
  </si>
  <si>
    <t>112</t>
  </si>
  <si>
    <t>N02.006</t>
  </si>
  <si>
    <t>N02.006 - Atyp vysoká polootevřená skříň 500x600x2100 mm, (viz D1.01.1-16 výpis a upřesnění standardu dodávaného vybavení), D+M</t>
  </si>
  <si>
    <t>658410996</t>
  </si>
  <si>
    <t>113</t>
  </si>
  <si>
    <t>N02.007</t>
  </si>
  <si>
    <t>N02.007 - Atyp otevřená pojízdná policová skříňka 600x600x600 mm, (viz D1.01.1-16 výpis a upřesnění standardu dodávaného vybavení), D+M</t>
  </si>
  <si>
    <t>1041909456</t>
  </si>
  <si>
    <t>114</t>
  </si>
  <si>
    <t>N02.008</t>
  </si>
  <si>
    <t>N02.008 - Set zařizovacích předmětu k umývadlu, (viz D1.01.1-16 výpis a upřesnění standardu dodávaného vybavení), D+M</t>
  </si>
  <si>
    <t>set</t>
  </si>
  <si>
    <t>1283209352</t>
  </si>
  <si>
    <t>115</t>
  </si>
  <si>
    <t>N02.009</t>
  </si>
  <si>
    <t>N02.009 - Atyp pracovní stůl přepážky 600x1800x780 mm, (viz D1.01.1-16 výpis a upřesnění standardu dodávaného vybavení), D+M</t>
  </si>
  <si>
    <t>1822834380</t>
  </si>
  <si>
    <t>116</t>
  </si>
  <si>
    <t>N02.010</t>
  </si>
  <si>
    <t>N02.010 - Atyp pracovní stůl přepážky 845x1625x780 mm, (viz D1.01.1-16 výpis a upřesnění standardu dodávaného vybavení), D+M</t>
  </si>
  <si>
    <t>1932119846</t>
  </si>
  <si>
    <t>117</t>
  </si>
  <si>
    <t>N02.012</t>
  </si>
  <si>
    <t>N02.012 - Přísedová židle s područkami, (viz D1.01.1-16 výpis a upřesnění standardu dodávaného vybavení), D+M</t>
  </si>
  <si>
    <t>903785381</t>
  </si>
  <si>
    <t>118</t>
  </si>
  <si>
    <t>N02.013</t>
  </si>
  <si>
    <t>N02.013 - Lehký věšák s Al slitiny a hlubokotažného plechu, (viz D1.01.1-16 výpis a upřesnění standardu dodávaného vybavení), D+M</t>
  </si>
  <si>
    <t>-677107083</t>
  </si>
  <si>
    <t>119</t>
  </si>
  <si>
    <t>N02.014</t>
  </si>
  <si>
    <t>N02.014 - Atyp nástěnná polícová skříňka 350x250x350 mm, (viz D1.01.1-16 výpis a upřesnění standardu dodávaného vybavení), D+M</t>
  </si>
  <si>
    <t>332184883</t>
  </si>
  <si>
    <t>131</t>
  </si>
  <si>
    <t>N02.015</t>
  </si>
  <si>
    <t>N02.015 - Atyp nízka skříňka 800x350x900 mm, (viz D1.01.1-16 výpis a upřesnění standardu dodávaného vybavení), D+M</t>
  </si>
  <si>
    <t>1344523329</t>
  </si>
  <si>
    <t>120</t>
  </si>
  <si>
    <t>N02.016</t>
  </si>
  <si>
    <t>N02.016 - Volně stojící celodřevěné čalouněné designové křeslo, (viz D1.01.1-16 výpis a upřesnění standardu dodávaného vybavení), D+M</t>
  </si>
  <si>
    <t>2040097093</t>
  </si>
  <si>
    <t>121</t>
  </si>
  <si>
    <t>N02.017</t>
  </si>
  <si>
    <t>N02.017 - Atyp kruhový oltářní stůl průměr 1000 mm, (viz D1.01.1-16 výpis a upřesnění standardu dodávaného vybavení), D+M</t>
  </si>
  <si>
    <t>1003186258</t>
  </si>
  <si>
    <t>122</t>
  </si>
  <si>
    <t>N02.018</t>
  </si>
  <si>
    <t>N02.018 - Atyp přednesový pult 700x400x1200 mm, (viz D1.01.1-16 výpis a upřesnění standardu dodávaného vybavení), D+M</t>
  </si>
  <si>
    <t>-399132114</t>
  </si>
  <si>
    <t>123</t>
  </si>
  <si>
    <t>N02.019</t>
  </si>
  <si>
    <t>N02.019 - Set dělícího závěsu a garnýže 1000x3000 mm, závěs délky 2800 mm, (viz D1.01.1-16 výpis a upřesnění standardu dodávaného vybavení), D+M</t>
  </si>
  <si>
    <t>-1640626280</t>
  </si>
  <si>
    <t>124</t>
  </si>
  <si>
    <t>N02.020</t>
  </si>
  <si>
    <t>N02.020 - Věšák nástěnný 550x18x2000 mm, (viz D1.01.1-16 výpis a upřesnění standardu dodávaného vybavení), D+M</t>
  </si>
  <si>
    <t>1718448110</t>
  </si>
  <si>
    <t>125</t>
  </si>
  <si>
    <t>N02.021</t>
  </si>
  <si>
    <t>N02.021 - Volně stojící odpadkový ocelový nášlapný koš na tříděný odpad 470x250x440 mm, (viz D1.01.1-16 výpis a upřesnění standardu dodávaného vybavení), D+M</t>
  </si>
  <si>
    <t>1028102146</t>
  </si>
  <si>
    <t>126</t>
  </si>
  <si>
    <t>N02.022</t>
  </si>
  <si>
    <t>N02.022 - Atyp vysoká otevřená policová skříň na příruční trezor 600x600x2100 mm, (viz D1.01.1-16 výpis a upřesnění standardu dodávaného vybavení), D+M</t>
  </si>
  <si>
    <t>1571412110</t>
  </si>
  <si>
    <t>127</t>
  </si>
  <si>
    <t>N02.023</t>
  </si>
  <si>
    <t>N02.023 - Atyp vysoká otevřená policová skříň 600x600x2100 mm, (viz D1.01.1-16 výpis a upřesnění standardu dodávaného vybavení), D+M</t>
  </si>
  <si>
    <t>1824637320</t>
  </si>
  <si>
    <t>128</t>
  </si>
  <si>
    <t>N02.024</t>
  </si>
  <si>
    <t>N02.024 - Atyp pracovní stůl 1100x750x780 mm, (viz D1.01.1-16 výpis a upřesnění standardu dodávaného vybavení), D+M</t>
  </si>
  <si>
    <t>-721535841</t>
  </si>
  <si>
    <t>132</t>
  </si>
  <si>
    <t>N02.025</t>
  </si>
  <si>
    <t>N02.025 - Profesionální počítačka mincí 295x595x246 mm, (viz D1.01.1-16 výpis a upřesnění standardu dodávaného vybavení), D+M</t>
  </si>
  <si>
    <t>-17073396</t>
  </si>
  <si>
    <t>133</t>
  </si>
  <si>
    <t>N02.026</t>
  </si>
  <si>
    <t>N02.026 - kompaktní počítačka bankovek 279x178x241 mm, (viz D1.01.1-16 výpis a upřesnění standardu dodávaného vybavení), D+M</t>
  </si>
  <si>
    <t>-1984164448</t>
  </si>
  <si>
    <t>129</t>
  </si>
  <si>
    <t>N02.027</t>
  </si>
  <si>
    <t>N02.027 - Atyp nástěnné otevřené police 1100x350x400 mm, (viz D1.01.1-16 výpis a upřesnění standardu dodávaného vybavení), D+M</t>
  </si>
  <si>
    <t>-1879272017</t>
  </si>
  <si>
    <t>134</t>
  </si>
  <si>
    <t>N02.029</t>
  </si>
  <si>
    <t>N02.029 - Podstolová pokladní zásuvka 410x415x110 mm, (viz D1.01.1-16 výpis a upřesnění standardu dodávaného vybavení), D+M</t>
  </si>
  <si>
    <t>-130228909</t>
  </si>
  <si>
    <t>135</t>
  </si>
  <si>
    <t>N02.030</t>
  </si>
  <si>
    <t>N02.030 - Rychlovarná konvice, nerezová 1,7 l, min.2000 W, (viz D1.01.1-16 výpis a upřesnění standardu dodávaného vybavení), D+M</t>
  </si>
  <si>
    <t>-848616861</t>
  </si>
  <si>
    <t>136</t>
  </si>
  <si>
    <t>N02.031</t>
  </si>
  <si>
    <t>N02.031 - Volně stojící mikrovlnná trouba 439x335x257 mm, objem min 20l, (viz D1.01.1-16 výpis a upřesnění standardu dodávaného vybavení), D+M</t>
  </si>
  <si>
    <t>1844793717</t>
  </si>
  <si>
    <t>137</t>
  </si>
  <si>
    <t>N02.032</t>
  </si>
  <si>
    <t>N02.032 - Volně stojící podstavná chladnička 440x510x640 mm, (viz D1.01.1-16 výpis a upřesnění standardu dodávaného vybavení), D+M</t>
  </si>
  <si>
    <t>1767417120</t>
  </si>
  <si>
    <t>D1.01.3 - Požárně bezpečnostní řešení</t>
  </si>
  <si>
    <t>Ing. Polický</t>
  </si>
  <si>
    <t>PBŘ - Požárně bezpečnostrní řešení</t>
  </si>
  <si>
    <t>PBŘ</t>
  </si>
  <si>
    <t>Požárně bezpečnostrní řešení</t>
  </si>
  <si>
    <t>PBR100PENA</t>
  </si>
  <si>
    <t>požární pěna pro kabely, kovové trubky a plastové trubky do DN 50 v 300 ml tubách</t>
  </si>
  <si>
    <t>KS</t>
  </si>
  <si>
    <t>1307036150</t>
  </si>
  <si>
    <t>Součet</t>
  </si>
  <si>
    <t>PBR100tmel</t>
  </si>
  <si>
    <t>požární tmel pro kovové trubky v 310 ml tubách</t>
  </si>
  <si>
    <t>1031011425</t>
  </si>
  <si>
    <t>PBR1PENA</t>
  </si>
  <si>
    <t>MONTÁŽ PROTIPOŽÁRNÍ PĚNY</t>
  </si>
  <si>
    <t>2117784449</t>
  </si>
  <si>
    <t>PBR1TMEL</t>
  </si>
  <si>
    <t>MONTÁŽ PROTIPOŽÁRNÍHO TMELU</t>
  </si>
  <si>
    <t>-1966977446</t>
  </si>
  <si>
    <t>PBR100EVAK12</t>
  </si>
  <si>
    <t>označení únikových cest fotoluminiscenční značkou (únikové dveře)</t>
  </si>
  <si>
    <t>1019561218</t>
  </si>
  <si>
    <t>PBR100EVAK2</t>
  </si>
  <si>
    <t>označení únikových cest fotoluminiscenční značkou (únik vpravo)</t>
  </si>
  <si>
    <t>-977739309</t>
  </si>
  <si>
    <t>PBR100EVAK3</t>
  </si>
  <si>
    <t>označení únikových cest fotoluminiscenční značkou (únik vlevo)</t>
  </si>
  <si>
    <t>1948215678</t>
  </si>
  <si>
    <t>PBR1EVAK</t>
  </si>
  <si>
    <t>MONTÁŽ EVAKUAČNÍCH ZNAČEK</t>
  </si>
  <si>
    <t>-780945315</t>
  </si>
  <si>
    <t>3+2+2</t>
  </si>
  <si>
    <t>PBR100ozn</t>
  </si>
  <si>
    <t>označení protipožární ucpávky z obou stran požár. kce</t>
  </si>
  <si>
    <t>1240390037</t>
  </si>
  <si>
    <t>PBR1ozn</t>
  </si>
  <si>
    <t>Montáž označení protipožární ucpávky z obou stran požár. kce</t>
  </si>
  <si>
    <t>1847747330</t>
  </si>
  <si>
    <t>PBR9R2</t>
  </si>
  <si>
    <t>Vydání příslušných atestů</t>
  </si>
  <si>
    <t>918188724</t>
  </si>
  <si>
    <t>D1.01.4b - Chlazení</t>
  </si>
  <si>
    <t>Ing. Šverák</t>
  </si>
  <si>
    <t>713 - Izolace tepelné</t>
  </si>
  <si>
    <t>733 - Rozvod potrubí</t>
  </si>
  <si>
    <t>734 - Armatury</t>
  </si>
  <si>
    <t xml:space="preserve">    D1 - REGULAČNÍ UZLY FCU JEDNOTEK: (do 2,8kW) - celkem 4ks</t>
  </si>
  <si>
    <t xml:space="preserve">    D2 - Armatury - všechny armatury budou min. PN 16</t>
  </si>
  <si>
    <t>767 - Konstrukce zámečnické</t>
  </si>
  <si>
    <t>783 - Nátěry</t>
  </si>
  <si>
    <t>041 - Demontáže</t>
  </si>
  <si>
    <t xml:space="preserve">900 - Ostatní položky </t>
  </si>
  <si>
    <t>713</t>
  </si>
  <si>
    <t>Izolace tepelné</t>
  </si>
  <si>
    <t>713-1</t>
  </si>
  <si>
    <t>Potrubní pouzdra parotěsné (µ=min 7000) ze syntetického kaučuku rozvody chladné vody, do prům 28, tl. 25mm, včetně tvarovek. D+M</t>
  </si>
  <si>
    <t>bm</t>
  </si>
  <si>
    <t>Obsaženo ve výkresech: D1.01.4b-04</t>
  </si>
  <si>
    <t>54,60</t>
  </si>
  <si>
    <t>713-2</t>
  </si>
  <si>
    <t>Potrubní pouzdra parotěsné (µ=min 7000) ze syntetického kaučuku rozvody chladné vody, do prům 31,8, tl. 25mm, včetně tvarovek. D+M</t>
  </si>
  <si>
    <t>15,60</t>
  </si>
  <si>
    <t>713-3</t>
  </si>
  <si>
    <t>Parotěsná páska lepící tl. min. 3mm. D+M</t>
  </si>
  <si>
    <t>24,00</t>
  </si>
  <si>
    <t>713-4</t>
  </si>
  <si>
    <t xml:space="preserve">Samolepící izolační desky parotěsné (µ=min 7000)  tl.25 mm pro izolování armatur menších DN 65. D+M</t>
  </si>
  <si>
    <t>22,80</t>
  </si>
  <si>
    <t>713-5</t>
  </si>
  <si>
    <t>Parotěsný upevňovací prvek pro potrubí chlazení - do 35. D+M</t>
  </si>
  <si>
    <t>713-6</t>
  </si>
  <si>
    <t>Přesun hmot pro izolace tepelné, výšky do 24 m</t>
  </si>
  <si>
    <t>733</t>
  </si>
  <si>
    <t>Rozvod potrubí</t>
  </si>
  <si>
    <t>733-1</t>
  </si>
  <si>
    <t>Potrubí hladké bezešvé nízkotlaké D 28 (DN 20) včetně tvarovek a přechodů. D+M</t>
  </si>
  <si>
    <t>42,00</t>
  </si>
  <si>
    <t>733-2</t>
  </si>
  <si>
    <t>Potrubí hladké bezešvé nízkotlaké D 31,8 (DN 25) včetně tvarovek a přechodů. D+M</t>
  </si>
  <si>
    <t>12,00</t>
  </si>
  <si>
    <t>733-3</t>
  </si>
  <si>
    <t>Montážní systém pro upevnění rozvodů chladu. D+M</t>
  </si>
  <si>
    <t>54,00</t>
  </si>
  <si>
    <t>733-4</t>
  </si>
  <si>
    <t>Vysazení odbočky ze stávajícího potrubí. D+M</t>
  </si>
  <si>
    <t>733-5</t>
  </si>
  <si>
    <t>Tlaková zkouška potrubí ocelového do DN 50</t>
  </si>
  <si>
    <t>733-6</t>
  </si>
  <si>
    <t>Hzs - zednické výpomoci vrty, prostupy, drážky, přípomoci během trasnportu potrubí, koordinace vůči ostatním profesím, koordinace při etapizaci prací</t>
  </si>
  <si>
    <t>hod</t>
  </si>
  <si>
    <t>733-7</t>
  </si>
  <si>
    <t>Přesun hmot pro rozvody potrubí, výšky do 12 m</t>
  </si>
  <si>
    <t>734</t>
  </si>
  <si>
    <t>Armatury</t>
  </si>
  <si>
    <t>D1</t>
  </si>
  <si>
    <t>REGULAČNÍ UZLY FCU JEDNOTEK: (do 2,8kW) - celkem 4ks</t>
  </si>
  <si>
    <t>734-1</t>
  </si>
  <si>
    <t>Redukce varná DN 20/15. D+M</t>
  </si>
  <si>
    <t>8,00</t>
  </si>
  <si>
    <t>734-2</t>
  </si>
  <si>
    <t>Kohout kulový, -vnitř.z. DN20 PN 16 včetně vsuvek. D+M</t>
  </si>
  <si>
    <t>KK - Označení položky ve výkresech: D1.01.4b-04</t>
  </si>
  <si>
    <t>734-3</t>
  </si>
  <si>
    <t>Regulační ventil s přednastavením DN15, včetně měřících jímek průtoku, kvs=1,70m3/h, včetně izolační skořepiny, včetně protišroubení. D+M</t>
  </si>
  <si>
    <t>4,00</t>
  </si>
  <si>
    <t>734-5</t>
  </si>
  <si>
    <t>Montáž servopohonu pro regulační ventil</t>
  </si>
  <si>
    <t>Servopohon dodávkou MaR</t>
  </si>
  <si>
    <t>734-6</t>
  </si>
  <si>
    <t>Připojovací (uzavírací a regulační) šroubení do DN20, pro FCU a kanálových jednotek, včetně protišroubení. D+M</t>
  </si>
  <si>
    <t>734-7</t>
  </si>
  <si>
    <t>Kohouty plnicí a vypouštěcí do DN 15, PN 16 včetně vsuvek. D+M</t>
  </si>
  <si>
    <t>VK - Označení položky ve výkresech: D1.01.4b-04</t>
  </si>
  <si>
    <t>734-8</t>
  </si>
  <si>
    <t>Zhotovení napojení na páteřní rozvod</t>
  </si>
  <si>
    <t>734-9</t>
  </si>
  <si>
    <t>Automatický rychloodvzdušňovací ventil včetně zpětné klapky DN15, kul.kohoutu DN15 D+M</t>
  </si>
  <si>
    <t>AOV - Označení položky ve výkresech: D1.01.4b-04</t>
  </si>
  <si>
    <t>734-10</t>
  </si>
  <si>
    <t>Vyregulování ventilu</t>
  </si>
  <si>
    <t>D2</t>
  </si>
  <si>
    <t>Armatury - všechny armatury budou min. PN 16</t>
  </si>
  <si>
    <t>734-11</t>
  </si>
  <si>
    <t>Kohout kulový, -vnitř.z. DN25 PN 16 včetně vsuvek. D+M</t>
  </si>
  <si>
    <t>2,00</t>
  </si>
  <si>
    <t>734-12</t>
  </si>
  <si>
    <t>Přesun hmot pro armatury, výšky do 24 m</t>
  </si>
  <si>
    <t>767-1</t>
  </si>
  <si>
    <t>Dodávka a montáž atypických konstrukcí hmotnosti do 5 kg Drobný materiál, určený ke kotvení potrubí (dělené objímky, závitové tyče, hmoždiny, vruty...)</t>
  </si>
  <si>
    <t>kg</t>
  </si>
  <si>
    <t>767-2</t>
  </si>
  <si>
    <t>Montáž atypických konstrukcí hmotnosti do 10 kg Materiál, určený k uložení/zavěšení potrubních tras (mimo objímek, třmenů apod.) - nosné konzoly apod.</t>
  </si>
  <si>
    <t>767-3</t>
  </si>
  <si>
    <t>Přesun hmot pro zámečnické konstr., výšky do 12 m</t>
  </si>
  <si>
    <t>783</t>
  </si>
  <si>
    <t>Nátěry</t>
  </si>
  <si>
    <t>783-1</t>
  </si>
  <si>
    <t>Nátěr syntetický OK "C" nebo "CC" 2x + 1x email</t>
  </si>
  <si>
    <t>32,00</t>
  </si>
  <si>
    <t>783-2</t>
  </si>
  <si>
    <t xml:space="preserve">Nátěr syntet. potrubí do DN 50 mm  Z+2x +1x email</t>
  </si>
  <si>
    <t>041</t>
  </si>
  <si>
    <t>Demontáže</t>
  </si>
  <si>
    <t>041-01</t>
  </si>
  <si>
    <t>Demontáž potrubí včetně izolace</t>
  </si>
  <si>
    <t>16,00</t>
  </si>
  <si>
    <t>041-02</t>
  </si>
  <si>
    <t>Demontáž armatur</t>
  </si>
  <si>
    <t>7,00</t>
  </si>
  <si>
    <t>783-4</t>
  </si>
  <si>
    <t>Ekologická likvidace včetně dopravy</t>
  </si>
  <si>
    <t>tun</t>
  </si>
  <si>
    <t>900</t>
  </si>
  <si>
    <t xml:space="preserve">Ostatní položky </t>
  </si>
  <si>
    <t>900-34</t>
  </si>
  <si>
    <t xml:space="preserve">Plošina/pojízdné lešení  pro montáž páteřních rozvodů</t>
  </si>
  <si>
    <t>dní</t>
  </si>
  <si>
    <t>900-35</t>
  </si>
  <si>
    <t>Popisy regulačních uzlů, popisy zařízení, schema a půdorys zdroje chladu, štítkování nastavení regulačních ventilů, štítkování pozic čerpadel, štíťky na potrubí - vše zalaminováno, požární ucpávky</t>
  </si>
  <si>
    <t>900-36</t>
  </si>
  <si>
    <t>Vodivé pospojování</t>
  </si>
  <si>
    <t>soubor</t>
  </si>
  <si>
    <t>900-37</t>
  </si>
  <si>
    <t>Napuštění a odvzdušnění systému</t>
  </si>
  <si>
    <t>900-38</t>
  </si>
  <si>
    <t>Vypuštění systému po první možný sekční uzávěr</t>
  </si>
  <si>
    <t>900-39</t>
  </si>
  <si>
    <t>Inhibitory s vydatností 1:100</t>
  </si>
  <si>
    <t>l</t>
  </si>
  <si>
    <t>900-40</t>
  </si>
  <si>
    <t>Zpracování provozního řádu</t>
  </si>
  <si>
    <t>900-41</t>
  </si>
  <si>
    <t>Zaregulování chladícícho systému, včetně funkčních zkoušek a výstupního protokolu</t>
  </si>
  <si>
    <t>900-42</t>
  </si>
  <si>
    <t>Zkouška těsnosti po jednotlivých úsecích včetně výstupních protokolů jednotlivých odzkoušených úseků - v návaznosti na harmonogram stavby</t>
  </si>
  <si>
    <t>900-43</t>
  </si>
  <si>
    <t xml:space="preserve">Zkouška provozní obsahující zkoušku dilatační a chladící  včetně výstupních protokolů</t>
  </si>
  <si>
    <t>D1.01.4c - Vzduchotechnika</t>
  </si>
  <si>
    <t>Ing. Petlach ml.</t>
  </si>
  <si>
    <t>ZAŘ. Č.:206 - 2.NP- Bufet, úprava pokladny</t>
  </si>
  <si>
    <t>ZAŘ. Č.:FC203 - Chlazení místností 2095 (a, b, c, d)</t>
  </si>
  <si>
    <t>ZAŘ. Č.:N - Nemateriálové položky</t>
  </si>
  <si>
    <t>ZAŘ. Č.:206</t>
  </si>
  <si>
    <t>2.NP- Bufet, úprava pokladny</t>
  </si>
  <si>
    <t>206.50.01</t>
  </si>
  <si>
    <t>Tlumič hluku kruhový, l=600 mm, pr. 200, izolace 50mm</t>
  </si>
  <si>
    <t>LDC-200-600</t>
  </si>
  <si>
    <t>206.100.01</t>
  </si>
  <si>
    <t>Regulační klapka do kruhového potrubí. Příprava pro osazení servopohonu. Pr. 200 mm. Servopohon dodávka MaR</t>
  </si>
  <si>
    <t>206.200.04</t>
  </si>
  <si>
    <t>Čtvercový vířivý anemostat s nastavetilnými lamelami pro přívod vzduchu.</t>
  </si>
  <si>
    <t xml:space="preserve">Velikost 300, provedení lamel typ A, 8 lamel. Horizontální (boční) napojení na kruhové potrubí průměr 160 mm. S plenum boxem. </t>
  </si>
  <si>
    <t>Barevné provedení bude stanoveno a odsouhlaseno architektem</t>
  </si>
  <si>
    <t>206.250.07</t>
  </si>
  <si>
    <t>206.600a</t>
  </si>
  <si>
    <t>Potrubí kruhové ohebné s útlumem hluku Pr.160</t>
  </si>
  <si>
    <t>206.700a</t>
  </si>
  <si>
    <t>Potrubí kruhové spirálně vinuté; včetně závěsů a montážního materiálu, 30% tvarovek, třída těsnosti C (těsnění tvarovek s gumovým těsněním) Pr.200</t>
  </si>
  <si>
    <t>206.700b</t>
  </si>
  <si>
    <t>Potrubí kruhové spirálně vinuté; včetně závěsů a montážního materiálu, 30% tvarovek, třída těsnosti C (těsnění tvarovek s gumovým těsněním) Pr.160</t>
  </si>
  <si>
    <t>206.800</t>
  </si>
  <si>
    <t>Čtyřhranné potrubí z ocel. pozink. plechu spojovaného přírubami do vnitřního prostředí, včetně závěsů, spojovacího materiálu</t>
  </si>
  <si>
    <t>ZAŘ. Č.:FC203</t>
  </si>
  <si>
    <t>Chlazení místností 2095 (a, b, c, d)</t>
  </si>
  <si>
    <t>FC203.01.01</t>
  </si>
  <si>
    <t>Vnitřní kazetová jednotka do kazetového podhledu 600x600, vč. dekoračního panelu, AC motor, vč. čerpadla kondenzátu, nástěnné dálkové ovládání dodávkou MaR, technické parametry viz tabulka zařízení</t>
  </si>
  <si>
    <t>FC203.01.02</t>
  </si>
  <si>
    <t>FC203.01.03</t>
  </si>
  <si>
    <t>FC203.01.04</t>
  </si>
  <si>
    <t>Stávající vnitřní kazetová jednotka do kazetového podhledu 600x600, vč. dekoračního panelu, AC motor, vč. čerpadla kondenzátu, nástěnné dálkové ovládání dodávkou MaR, technické parametry viz tabulka zařízení. Vyčištění, revize</t>
  </si>
  <si>
    <t>ZAŘ. Č.:N</t>
  </si>
  <si>
    <t>Nemateriálové položky</t>
  </si>
  <si>
    <t>N.1</t>
  </si>
  <si>
    <t>Montáž</t>
  </si>
  <si>
    <t>kpl</t>
  </si>
  <si>
    <t>N.2</t>
  </si>
  <si>
    <t>Doprava materiálu</t>
  </si>
  <si>
    <t>N.3</t>
  </si>
  <si>
    <t>Provedení kompletních zkoušek, značení potrubí, zaregulování, zaškolení, provozní řády, uvedení do provozu</t>
  </si>
  <si>
    <t>N.4</t>
  </si>
  <si>
    <t>Zpracování výrobně dodavatelské dokumentace</t>
  </si>
  <si>
    <t>N.5</t>
  </si>
  <si>
    <t>Vypracování projektu skutečného provedení</t>
  </si>
  <si>
    <t>N.6</t>
  </si>
  <si>
    <t>Demontáž stávajícího potrubí (45 m2) a FCU</t>
  </si>
  <si>
    <t>N.7</t>
  </si>
  <si>
    <t>Opětovná montáž stávajícího potrubí</t>
  </si>
  <si>
    <t>D1.01.4d - Měření a regulace</t>
  </si>
  <si>
    <t>Milan Turek</t>
  </si>
  <si>
    <t>D01 - HARDWARE A PERIFERIE</t>
  </si>
  <si>
    <t>D02 - SOFTWARE A SLUŽBY</t>
  </si>
  <si>
    <t>D03 - ROZVADĚČE A MONTÁŽNÍ PRÁCE</t>
  </si>
  <si>
    <t>D01</t>
  </si>
  <si>
    <t>HARDWARE A PERIFERIE</t>
  </si>
  <si>
    <t>FCR013</t>
  </si>
  <si>
    <t>Regulátor fancoilu, komunikativní, 2 x DI (přítomnost, okno), 3 x AO 0-10V, 2x DO SSR 0,4A, kom. 1x Modbus slave / RS485 pro nadřazený systém, 1x Modbus master / RS485 pro ovladač UC013</t>
  </si>
  <si>
    <t>UC013</t>
  </si>
  <si>
    <t>Pokojový ovladač k FCR013, otočný knoflík, LCD displej 60 x 60 mm, měření teploty, přepínání a indikace stavů, Modbus, RS485</t>
  </si>
  <si>
    <t>STP121</t>
  </si>
  <si>
    <t>Termický pohon pro radiátor. ventily AC/DC24V, 2,5mm, 2-polohové řízení, 3min., připojovací kabel 1m</t>
  </si>
  <si>
    <t>ELKRAB</t>
  </si>
  <si>
    <t>Instalační krabice pro FCU včetně příslušenství ( trafo, svorky, jističe, průchodky)</t>
  </si>
  <si>
    <t>D02</t>
  </si>
  <si>
    <t>SOFTWARE A SLUŽBY</t>
  </si>
  <si>
    <t>221</t>
  </si>
  <si>
    <t>Vypracování uživatelských programů pro procesní stanice</t>
  </si>
  <si>
    <t>222</t>
  </si>
  <si>
    <t>Vypracování uživatelských programů pro HMI - WEB</t>
  </si>
  <si>
    <t>223</t>
  </si>
  <si>
    <t>Oživení regulace, provedení potřebných zkoušek a zaškolení obsluhy</t>
  </si>
  <si>
    <t>224</t>
  </si>
  <si>
    <t>Vypracování výrobní projektové dokumentace a dokumentace skutečného stavu</t>
  </si>
  <si>
    <t>D03</t>
  </si>
  <si>
    <t>ROZVADĚČE A MONTÁŽNÍ PRÁCE</t>
  </si>
  <si>
    <t>331</t>
  </si>
  <si>
    <t>Úprava a doplnění rozvaděče DT2.2 včetně silové části, příslušenství a revizí</t>
  </si>
  <si>
    <t>332</t>
  </si>
  <si>
    <t>Dodávka kabelů a vybudování kabelových tras, zapojení kabelů na obou koncích</t>
  </si>
  <si>
    <t>333</t>
  </si>
  <si>
    <t>Montáž periferií</t>
  </si>
  <si>
    <t>334</t>
  </si>
  <si>
    <t>Doprava, inženýring</t>
  </si>
  <si>
    <t>D1.01.4e - Zdravotně technické instalace</t>
  </si>
  <si>
    <t>Ing. Brožová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</si>
  <si>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</si>
  <si>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</si>
  <si>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</si>
  <si>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</si>
  <si>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</si>
  <si>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</si>
  <si>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63154003r</t>
  </si>
  <si>
    <t>pouzdro izolační potrubní z minerální vlny s Al fólií max. 250/100°C 18/25mm</t>
  </si>
  <si>
    <t>1850093565</t>
  </si>
  <si>
    <t>"3NP"(5*3)+(1*2)</t>
  </si>
  <si>
    <t>713463211</t>
  </si>
  <si>
    <t>Montáž izolace tepelné potrubí potrubními pouzdry s Al fólií staženými Al páskou 1x D do 50 mm</t>
  </si>
  <si>
    <t>380911037</t>
  </si>
  <si>
    <t>https://podminky.urs.cz/item/CS_URS_2024_01/713463211</t>
  </si>
  <si>
    <t>998713103</t>
  </si>
  <si>
    <t>Přesun hmot tonážní pro izolace tepelné v objektech v přes 12 do 24 m</t>
  </si>
  <si>
    <t>890146987</t>
  </si>
  <si>
    <t>https://podminky.urs.cz/item/CS_URS_2024_01/998713103</t>
  </si>
  <si>
    <t>721</t>
  </si>
  <si>
    <t>Zdravotechnika - vnitřní kanalizace</t>
  </si>
  <si>
    <t>721173722</t>
  </si>
  <si>
    <t>Potrubí kanalizační z PE připojovací DN 40</t>
  </si>
  <si>
    <t>-1639706513</t>
  </si>
  <si>
    <t>https://podminky.urs.cz/item/CS_URS_2024_01/721173722</t>
  </si>
  <si>
    <t>1+2+5+2</t>
  </si>
  <si>
    <t>721171906</t>
  </si>
  <si>
    <t>Potrubí z PP vsazení odbočky do hrdla DN 125</t>
  </si>
  <si>
    <t>-860147412</t>
  </si>
  <si>
    <t>https://podminky.urs.cz/item/CS_URS_2024_01/721171906</t>
  </si>
  <si>
    <t>721171902</t>
  </si>
  <si>
    <t>Potrubí z PP vsazení odbočky do hrdla DN 40</t>
  </si>
  <si>
    <t>1615786391</t>
  </si>
  <si>
    <t>https://podminky.urs.cz/item/CS_URS_2024_01/721171902</t>
  </si>
  <si>
    <t>721194104</t>
  </si>
  <si>
    <t>Vyvedení a upevnění odpadních výpustek DN 40</t>
  </si>
  <si>
    <t>1151714318</t>
  </si>
  <si>
    <t>https://podminky.urs.cz/item/CS_URS_2024_01/721194104</t>
  </si>
  <si>
    <t>"Um"2+"VZT"4</t>
  </si>
  <si>
    <t>722176114</t>
  </si>
  <si>
    <t>Montáž potrubí plastové spojované svary polyfuzně do D 32 mm</t>
  </si>
  <si>
    <t>2049714191</t>
  </si>
  <si>
    <t>https://podminky.urs.cz/item/CS_URS_2024_01/722176114</t>
  </si>
  <si>
    <t>3+1+5+4</t>
  </si>
  <si>
    <t>NC.33</t>
  </si>
  <si>
    <t>Vodní zápachová uzávěrka s mechanickou zápachovou uzávěrkou pro odvod kondenzátu od KLM jednotek</t>
  </si>
  <si>
    <t>738424934</t>
  </si>
  <si>
    <t>NC.35</t>
  </si>
  <si>
    <t>Napojení KLM jednotky vč. připojovací hadice</t>
  </si>
  <si>
    <t>121217709</t>
  </si>
  <si>
    <t>725869101</t>
  </si>
  <si>
    <t>Montáž zápachových uzávěrek umyvadlových do DN 40</t>
  </si>
  <si>
    <t>2082922386</t>
  </si>
  <si>
    <t>https://podminky.urs.cz/item/CS_URS_2024_01/725869101</t>
  </si>
  <si>
    <t>RMAT0001</t>
  </si>
  <si>
    <t>zápachová uzávěrka umyvadlová prostorově úsporná</t>
  </si>
  <si>
    <t>-1572686337</t>
  </si>
  <si>
    <t>NC.38</t>
  </si>
  <si>
    <t>Zápachová uzávěrka umyvadlová nerezová</t>
  </si>
  <si>
    <t>-1915716217</t>
  </si>
  <si>
    <t>NC.70</t>
  </si>
  <si>
    <t>Krycí dvířka 200x200 mm</t>
  </si>
  <si>
    <t>-1799145291</t>
  </si>
  <si>
    <t>998721103</t>
  </si>
  <si>
    <t>Přesun hmot tonážní pro vnitřní kanalizaci v objektech v přes 12 do 24 m</t>
  </si>
  <si>
    <t>1238569239</t>
  </si>
  <si>
    <t>https://podminky.urs.cz/item/CS_URS_2024_01/998721103</t>
  </si>
  <si>
    <t>722</t>
  </si>
  <si>
    <t>Zdravotechnika - vnitřní vodovod</t>
  </si>
  <si>
    <t>722140102</t>
  </si>
  <si>
    <t>Potrubí vodovodní ocelové z ušlechtilé oceli spojované lisováním DN 15</t>
  </si>
  <si>
    <t>CS ÚRS 2020 01</t>
  </si>
  <si>
    <t>1087523751</t>
  </si>
  <si>
    <t>5*3+3*2*2+1*2</t>
  </si>
  <si>
    <t>722160976</t>
  </si>
  <si>
    <t>Oprava potrubí vodovodního měděného vsazení odbočky D 35</t>
  </si>
  <si>
    <t>981726696</t>
  </si>
  <si>
    <t>https://podminky.urs.cz/item/CS_URS_2024_01/722160976</t>
  </si>
  <si>
    <t>722160973</t>
  </si>
  <si>
    <t>Oprava potrubí vodovodního měděného vsazení odbočky D 18</t>
  </si>
  <si>
    <t>976818498</t>
  </si>
  <si>
    <t>https://podminky.urs.cz/item/CS_URS_2024_01/722160973</t>
  </si>
  <si>
    <t>722181221</t>
  </si>
  <si>
    <t>Ochrana vodovodního potrubí přilepenými termoizolačními trubicemi z PE tl přes 6 do 9 mm DN do 22 mm</t>
  </si>
  <si>
    <t>800806889</t>
  </si>
  <si>
    <t>https://podminky.urs.cz/item/CS_URS_2024_01/722181221</t>
  </si>
  <si>
    <t>3*2*2</t>
  </si>
  <si>
    <t>722190401</t>
  </si>
  <si>
    <t>Vyvedení a upevnění výpustku do DN 25</t>
  </si>
  <si>
    <t>-464722868</t>
  </si>
  <si>
    <t>https://podminky.urs.cz/item/CS_URS_2024_01/722190401</t>
  </si>
  <si>
    <t>"Um"2+2</t>
  </si>
  <si>
    <t>722220111</t>
  </si>
  <si>
    <t>Nástěnka pro výtokový ventil G 1/2 s jedním závitem</t>
  </si>
  <si>
    <t>2047939236</t>
  </si>
  <si>
    <t>https://podminky.urs.cz/item/CS_URS_2024_01/722220111</t>
  </si>
  <si>
    <t>"Um"(2*2)</t>
  </si>
  <si>
    <t>55128099r</t>
  </si>
  <si>
    <t>ventil vyvažovací stoupačkový přímý PN 20 T 100°C s vypuštěním G1/2"</t>
  </si>
  <si>
    <t>-1977767670</t>
  </si>
  <si>
    <t>722239105r</t>
  </si>
  <si>
    <t>Montáž vyvažovacích armatur se dvěma závity G1/2</t>
  </si>
  <si>
    <t>1664759469</t>
  </si>
  <si>
    <t>55114144r</t>
  </si>
  <si>
    <t>kohout kulový PN 42 T 185°C plnoprůtokový nerez páčka 1/2"</t>
  </si>
  <si>
    <t>-444933865</t>
  </si>
  <si>
    <t>722239101</t>
  </si>
  <si>
    <t>Montáž armatur vodovodních se dvěma závity G 1/2</t>
  </si>
  <si>
    <t>-1531197114</t>
  </si>
  <si>
    <t>https://podminky.urs.cz/item/CS_URS_2024_01/722239101</t>
  </si>
  <si>
    <t>998722103</t>
  </si>
  <si>
    <t>Přesun hmot tonážní pro vnitřní vodovod v objektech v přes 12 do 24 m</t>
  </si>
  <si>
    <t>1600283021</t>
  </si>
  <si>
    <t>https://podminky.urs.cz/item/CS_URS_2024_01/998722103</t>
  </si>
  <si>
    <t>725</t>
  </si>
  <si>
    <t>Zdravotechnika - zařizovací předměty</t>
  </si>
  <si>
    <t>55141002</t>
  </si>
  <si>
    <t xml:space="preserve">ventil kulový rohový s filtrem 1/2"x3/8" </t>
  </si>
  <si>
    <t>-140660790</t>
  </si>
  <si>
    <t xml:space="preserve">"Um" (2*2) </t>
  </si>
  <si>
    <t>725819402</t>
  </si>
  <si>
    <t>Montáž ventilů rohových G 1/2 bez připojovací trubičky</t>
  </si>
  <si>
    <t>1864062709</t>
  </si>
  <si>
    <t>https://podminky.urs.cz/item/CS_URS_2024_01/725819402</t>
  </si>
  <si>
    <t>55145686r</t>
  </si>
  <si>
    <t>baterie umyvadlová stojánková páková</t>
  </si>
  <si>
    <t>1939935387</t>
  </si>
  <si>
    <t>"Um"2</t>
  </si>
  <si>
    <t>725829131</t>
  </si>
  <si>
    <t>Montáž baterie umyvadlové stojánkové G 1/2 ostatní typ</t>
  </si>
  <si>
    <t>1667905877</t>
  </si>
  <si>
    <t>https://podminky.urs.cz/item/CS_URS_2024_01/725829131</t>
  </si>
  <si>
    <t>725219102</t>
  </si>
  <si>
    <t>Montáž umyvadla připevněného na šrouby do zdiva</t>
  </si>
  <si>
    <t>450210766</t>
  </si>
  <si>
    <t>https://podminky.urs.cz/item/CS_URS_2024_01/725219102</t>
  </si>
  <si>
    <t>64211046r</t>
  </si>
  <si>
    <t>umyvadlo keramické závěsné bílé š 600mm</t>
  </si>
  <si>
    <t>1176247812</t>
  </si>
  <si>
    <t>"U1"1</t>
  </si>
  <si>
    <t>64221042</t>
  </si>
  <si>
    <t>umývátko keramické hranaté závěsné s otvorem bílé 400x350mm</t>
  </si>
  <si>
    <t>1035512915</t>
  </si>
  <si>
    <t>"Um"1</t>
  </si>
  <si>
    <t>55441001</t>
  </si>
  <si>
    <t>skříňka s jednou zásuvkou pod umyvadlo keramické pravoúhlé š 600mm, vč.mont</t>
  </si>
  <si>
    <t>-504509603</t>
  </si>
  <si>
    <t>998725103</t>
  </si>
  <si>
    <t>Přesun hmot tonážní pro zařizovací předměty v objektech v přes 12 do 24 m</t>
  </si>
  <si>
    <t>1711075651</t>
  </si>
  <si>
    <t>https://podminky.urs.cz/item/CS_URS_2024_01/998725103</t>
  </si>
  <si>
    <t>726</t>
  </si>
  <si>
    <t>Zdravotechnika - předstěnové instalace</t>
  </si>
  <si>
    <t>726131001</t>
  </si>
  <si>
    <t>Instalační předstěna pro umyvadlo do v 1120 mm se stojánkovou baterií do lehkých stěn s kovovou kcí</t>
  </si>
  <si>
    <t>-1265593843</t>
  </si>
  <si>
    <t>https://podminky.urs.cz/item/CS_URS_2024_01/726131001</t>
  </si>
  <si>
    <t>998726113</t>
  </si>
  <si>
    <t>Přesun hmot tonážní pro instalační prefabrikáty v objektech v přes 12 do 24 m</t>
  </si>
  <si>
    <t>-261469473</t>
  </si>
  <si>
    <t>https://podminky.urs.cz/item/CS_URS_2024_01/998726113</t>
  </si>
  <si>
    <t>HZS</t>
  </si>
  <si>
    <t>Hodinové zúčtovací sazby</t>
  </si>
  <si>
    <t>HZS4106r</t>
  </si>
  <si>
    <t>vyregulování rozvodu TUV</t>
  </si>
  <si>
    <t>512</t>
  </si>
  <si>
    <t>1153688056</t>
  </si>
  <si>
    <t>HZS4126r</t>
  </si>
  <si>
    <t>koordinace rozvodů s ostatními profesemi</t>
  </si>
  <si>
    <t>-1498743995</t>
  </si>
  <si>
    <t>HZS4159r</t>
  </si>
  <si>
    <t>stížená montáž mezi stávajícími rozvody</t>
  </si>
  <si>
    <t>443877199</t>
  </si>
  <si>
    <t>D1.01.4g - Silnoproudá elektrotechnika</t>
  </si>
  <si>
    <t>Ing. Škarek</t>
  </si>
  <si>
    <t xml:space="preserve">    RD-207 - Úprava rozvaděče RD-207</t>
  </si>
  <si>
    <t xml:space="preserve">    IP - Instalační přístroje</t>
  </si>
  <si>
    <t xml:space="preserve">    ULM - Úložný materiál</t>
  </si>
  <si>
    <t xml:space="preserve">    VK - Vodiče a kabely</t>
  </si>
  <si>
    <t xml:space="preserve">    OSV - Svítidla a světelné zdroje</t>
  </si>
  <si>
    <t xml:space="preserve">    ZEDP - Pomocné zednické práce</t>
  </si>
  <si>
    <t xml:space="preserve">    DEMPRAC - Demontáže stávajících rozvodů</t>
  </si>
  <si>
    <t xml:space="preserve">    ROP - Revize a ostatní práce</t>
  </si>
  <si>
    <t>RD-207</t>
  </si>
  <si>
    <t>Úprava rozvaděče RD-207</t>
  </si>
  <si>
    <t>O0233892</t>
  </si>
  <si>
    <t>Jistič, In 10 A, Ue 230 V a.c., 60 V d.c., charakteristika C, 1-pól, Icn 10 kA</t>
  </si>
  <si>
    <t>-411484837</t>
  </si>
  <si>
    <t>741320105</t>
  </si>
  <si>
    <t>Montáž jističů jednopólových nn do 25 A ve skříni se zapojením vodičů</t>
  </si>
  <si>
    <t>1539762764</t>
  </si>
  <si>
    <t>https://podminky.urs.cz/item/CS_URS_2024_01/741320105</t>
  </si>
  <si>
    <t>O0235664U</t>
  </si>
  <si>
    <t>Pomocný spínač, 1x zapínací kontakt, 1x rozpínací kontakt, pro jističe a chrániče</t>
  </si>
  <si>
    <t>468012503</t>
  </si>
  <si>
    <t>741320361</t>
  </si>
  <si>
    <t>Montáž jistič-kontakt signální 2/2 se zapojením vodičů</t>
  </si>
  <si>
    <t>-1385704704</t>
  </si>
  <si>
    <t>https://podminky.urs.cz/item/CS_URS_2024_01/741320361</t>
  </si>
  <si>
    <t>O0238301</t>
  </si>
  <si>
    <t>Proudový chránič s nadproudovou ochranou, In 16 A, Ue AC 230 V, charakteristika C, Idn 30 mA, 1+N-pól, typ A</t>
  </si>
  <si>
    <t>-1464876080</t>
  </si>
  <si>
    <t>741321003</t>
  </si>
  <si>
    <t>Montáž proudových chráničů dvoupólových nn do 25 A ve skříni se zapojením vodičů</t>
  </si>
  <si>
    <t>-113298294</t>
  </si>
  <si>
    <t>https://podminky.urs.cz/item/CS_URS_2024_01/741321003</t>
  </si>
  <si>
    <t>34562148</t>
  </si>
  <si>
    <t>svorka řadová šroubovací RSA nízkého napětí a průřezem vodiče 4mm2</t>
  </si>
  <si>
    <t>1975343323</t>
  </si>
  <si>
    <t>741231002</t>
  </si>
  <si>
    <t>Montáž svorkovnice do rozvaděčů - řadová vodič do 6 mm2 se zapojením vodičů</t>
  </si>
  <si>
    <t>-1424352276</t>
  </si>
  <si>
    <t>https://podminky.urs.cz/item/CS_URS_2024_01/741231002</t>
  </si>
  <si>
    <t>IP</t>
  </si>
  <si>
    <t>Instalační přístroje</t>
  </si>
  <si>
    <t>A023559-A01345</t>
  </si>
  <si>
    <t>Přístroj spínače jednopólového, řazení 1, barva alpská bílá</t>
  </si>
  <si>
    <t>1935476540</t>
  </si>
  <si>
    <t>"pokladny"4</t>
  </si>
  <si>
    <t>A023559B-A00651214</t>
  </si>
  <si>
    <t>Kryt spínače jednoduchý, barva alpská bílá</t>
  </si>
  <si>
    <t>1195929510</t>
  </si>
  <si>
    <t>A021754-0-2155R</t>
  </si>
  <si>
    <t>Rámeček s popisovým polem, jednonásobný, barva alpská bílá, (1÷5 rámeček dle místní potřeby)</t>
  </si>
  <si>
    <t>-1782637806</t>
  </si>
  <si>
    <t>741310101</t>
  </si>
  <si>
    <t>Montáž spínač (polo)zapuštěný bezšroubové připojení 1-jednopólový se zapojením vodičů</t>
  </si>
  <si>
    <t>1898564201</t>
  </si>
  <si>
    <t>https://podminky.urs.cz/item/CS_URS_2024_01/741310101</t>
  </si>
  <si>
    <t>A023559-A06345</t>
  </si>
  <si>
    <t>Přístroj přepínače střídavého, řazení 6, barva bílá</t>
  </si>
  <si>
    <t>-1318681311</t>
  </si>
  <si>
    <t>"pokladny"2</t>
  </si>
  <si>
    <t>-1107313137</t>
  </si>
  <si>
    <t>-1803016426</t>
  </si>
  <si>
    <t>741310122</t>
  </si>
  <si>
    <t>Montáž přepínač (polo)zapuštěný bezšroubové připojení 6-střídavý se zapojením vodičů</t>
  </si>
  <si>
    <t>2000366343</t>
  </si>
  <si>
    <t>https://podminky.urs.cz/item/CS_URS_2024_01/741310122</t>
  </si>
  <si>
    <t>A026599-0-3026</t>
  </si>
  <si>
    <t>Přístroj potenc. DALI TW výkon. pro tlač. spín. a otoč. ovl. (2116/11), barva bílá</t>
  </si>
  <si>
    <t>-747274660</t>
  </si>
  <si>
    <t>"pokladny"3</t>
  </si>
  <si>
    <t>A026599-0-0237</t>
  </si>
  <si>
    <t>Kryt stmívače s otočným ovládáním, s upevňovací maticí, barva alpská bílá</t>
  </si>
  <si>
    <t>-1855204966</t>
  </si>
  <si>
    <t>-375808815</t>
  </si>
  <si>
    <t>741310203</t>
  </si>
  <si>
    <t>Montáž spínač (polo)zapuštěný šroubové připojení 1-jednopólový s plynulou regulací se zapojením vodičů</t>
  </si>
  <si>
    <t>2106881820</t>
  </si>
  <si>
    <t>https://podminky.urs.cz/item/CS_URS_2024_01/741310203</t>
  </si>
  <si>
    <t>141</t>
  </si>
  <si>
    <t>A025519B-A02357 Z</t>
  </si>
  <si>
    <t>Zásuvka jednonás. chráněná, s clonkami, s bezšroub. svorkami, barva zelená</t>
  </si>
  <si>
    <t>397107290</t>
  </si>
  <si>
    <t>"pokladny"25+8</t>
  </si>
  <si>
    <t>-1920440958</t>
  </si>
  <si>
    <t>741313001</t>
  </si>
  <si>
    <t>Montáž zásuvka (polo)zapuštěná bezšroubové připojení 2P+PE se zapojením vodičů</t>
  </si>
  <si>
    <t>-818573603</t>
  </si>
  <si>
    <t>https://podminky.urs.cz/item/CS_URS_2024_01/741313001</t>
  </si>
  <si>
    <t>140</t>
  </si>
  <si>
    <t>A025525N-C02357 Z</t>
  </si>
  <si>
    <t>Zásuvka 45x45 s ochranným kolíkem, s clonkami, barva zelená (RAL 6018)</t>
  </si>
  <si>
    <t>791300177</t>
  </si>
  <si>
    <t>"pokladny"12</t>
  </si>
  <si>
    <t>741313082</t>
  </si>
  <si>
    <t>Montáž zásuvka chráněná v krabici šroubové připojení 2P+PE prostředí venkovní, mokré se zapojením vodičů</t>
  </si>
  <si>
    <t>-1374443945</t>
  </si>
  <si>
    <t>https://podminky.urs.cz/item/CS_URS_2024_01/741313082</t>
  </si>
  <si>
    <t>A025518-2929 B</t>
  </si>
  <si>
    <t>Zásuvka jednonásobná s víčkem, IP44, barva bílá, nástěnná montáž</t>
  </si>
  <si>
    <t>-1175889843</t>
  </si>
  <si>
    <t>"pokladny"7</t>
  </si>
  <si>
    <t>-400086459</t>
  </si>
  <si>
    <t>ULM</t>
  </si>
  <si>
    <t>Úložný materiál</t>
  </si>
  <si>
    <t>145</t>
  </si>
  <si>
    <t>K11PK 160X65 D_HD</t>
  </si>
  <si>
    <t>PK 160X65 D_HD KANÁL PARAPETNÍ DUTÝ, SUPERBÍLÁ/RAL 9003/KARTON</t>
  </si>
  <si>
    <t>1906844923</t>
  </si>
  <si>
    <t>"Pokladny"8</t>
  </si>
  <si>
    <t>146</t>
  </si>
  <si>
    <t>741110513</t>
  </si>
  <si>
    <t>Montáž lišta a kanálek vkládací šířky přes 120 do 180 mm s víčkem</t>
  </si>
  <si>
    <t>-602989228</t>
  </si>
  <si>
    <t>https://podminky.urs.cz/item/CS_URS_2024_01/741110513</t>
  </si>
  <si>
    <t>144</t>
  </si>
  <si>
    <t>K112329/LPE-1_H50</t>
  </si>
  <si>
    <t>TRUBKA OHEBNÁ LPE 2329 N, BÍLÁ</t>
  </si>
  <si>
    <t>582500334</t>
  </si>
  <si>
    <t>"Pokladny"10</t>
  </si>
  <si>
    <t>143</t>
  </si>
  <si>
    <t>741110063</t>
  </si>
  <si>
    <t>Montáž trubka plastová ohebná D přes 35 mm uložená pod omítku</t>
  </si>
  <si>
    <t>CS ÚRS 2023 01</t>
  </si>
  <si>
    <t>1872033328</t>
  </si>
  <si>
    <t>https://podminky.urs.cz/item/CS_URS_2023_01/741110063</t>
  </si>
  <si>
    <t>K11KPL 64-45/LD_NA</t>
  </si>
  <si>
    <t>KRABICE PŘÍSTROJOVÁ DO DUTÝCH STĚN, DVOUVSTŘIK (SE VZDUCHOTĚSNÝMI MEMBRÁNOVÝMI PRŮCHODKAMI)</t>
  </si>
  <si>
    <t>-722469266</t>
  </si>
  <si>
    <t>"pokladny"6+23+7</t>
  </si>
  <si>
    <t>741112002</t>
  </si>
  <si>
    <t>Montáž krabice zapuštěná plastová kruhová pro sádrokartonové příčky</t>
  </si>
  <si>
    <t>-814737184</t>
  </si>
  <si>
    <t>https://podminky.urs.cz/item/CS_URS_2024_01/741112002</t>
  </si>
  <si>
    <t>K11kk02286</t>
  </si>
  <si>
    <t>KRABICE PŘÍSTROJOVÁ, s možností spojení v souvislou řadu s roztečí 71mm</t>
  </si>
  <si>
    <t>-352962085</t>
  </si>
  <si>
    <t>"pokladny"7+2</t>
  </si>
  <si>
    <t>741112001</t>
  </si>
  <si>
    <t>Montáž krabice zapuštěná plastová kruhová</t>
  </si>
  <si>
    <t>749624914</t>
  </si>
  <si>
    <t>https://podminky.urs.cz/item/CS_URS_2024_01/741112001</t>
  </si>
  <si>
    <t>K11kk00795</t>
  </si>
  <si>
    <t xml:space="preserve">KRABICE PANCÉŘOVÁ,  +VÍKO+PRŮCH.+SVORK./TM.ŠEDÁ (93x93x47mm)</t>
  </si>
  <si>
    <t>2137109338</t>
  </si>
  <si>
    <t>"pokladny"26+13+2</t>
  </si>
  <si>
    <t>741112201</t>
  </si>
  <si>
    <t>Montáž krabice pancéřová protahovací plastová 120x120 mm</t>
  </si>
  <si>
    <t>-795276994</t>
  </si>
  <si>
    <t>https://podminky.urs.cz/item/CS_URS_2024_01/741112201</t>
  </si>
  <si>
    <t>K11kk00820</t>
  </si>
  <si>
    <t>KRABICE S KRYTÍM IP 54, POŽÁRNÍ ODOLNOST P90-R, RAL2004 (vč. kotev)</t>
  </si>
  <si>
    <t>1325754138</t>
  </si>
  <si>
    <t>"pokladny"4+2</t>
  </si>
  <si>
    <t>741112022</t>
  </si>
  <si>
    <t>Montáž krabice nástěnná plastová čtyřhranná do 160x160 mm</t>
  </si>
  <si>
    <t>597119622</t>
  </si>
  <si>
    <t>https://podminky.urs.cz/item/CS_URS_2024_01/741112022</t>
  </si>
  <si>
    <t>SKD1</t>
  </si>
  <si>
    <t>Svazkový kabelový držák (60x30mm) včetně kotvy</t>
  </si>
  <si>
    <t>-1550031228</t>
  </si>
  <si>
    <t>"pokladny"295</t>
  </si>
  <si>
    <t>K11kk00511P</t>
  </si>
  <si>
    <t>PŘÍCHYTKA KABELOVÁ TYP OMEGA14÷17MM, POZINKOVÁNO, POŽÁRNÍ ODOLNOST, vč. kotvy</t>
  </si>
  <si>
    <t>1929801472</t>
  </si>
  <si>
    <t>"pokladny"(23+26)*4</t>
  </si>
  <si>
    <t>741910611</t>
  </si>
  <si>
    <t>Montáž příchytka kovová pro kabelové lávky a žebříky kabel D do 40 mm</t>
  </si>
  <si>
    <t>186312335</t>
  </si>
  <si>
    <t>https://podminky.urs.cz/item/CS_URS_2024_01/741910611</t>
  </si>
  <si>
    <t>G0120020877</t>
  </si>
  <si>
    <t>670/2 KU, Cu proudová svorka</t>
  </si>
  <si>
    <t>1239472582</t>
  </si>
  <si>
    <t>741420021</t>
  </si>
  <si>
    <t>Montáž svorka hromosvodná se 2 šrouby</t>
  </si>
  <si>
    <t>-716384773</t>
  </si>
  <si>
    <t>https://podminky.urs.cz/item/CS_URS_2024_01/741420021</t>
  </si>
  <si>
    <t>VK</t>
  </si>
  <si>
    <t>Vodiče a kabely</t>
  </si>
  <si>
    <t>K03lam00177</t>
  </si>
  <si>
    <t>1-CHA-R 6</t>
  </si>
  <si>
    <t>-1347045687</t>
  </si>
  <si>
    <t>"pokladny"82</t>
  </si>
  <si>
    <t>741120201</t>
  </si>
  <si>
    <t>Montáž vodič Cu izolovaný plný a laněný s PVC pláštěm žíla 1,5-16 mm2 volně (např. CY, CHAH-V)</t>
  </si>
  <si>
    <t>-338251591</t>
  </si>
  <si>
    <t>https://podminky.urs.cz/item/CS_URS_2024_01/741120201</t>
  </si>
  <si>
    <t>K01DG200001502B-O</t>
  </si>
  <si>
    <t xml:space="preserve">1-CXKH-R(O)  2X1,5 RE B2s1d0  M</t>
  </si>
  <si>
    <t>-587674605</t>
  </si>
  <si>
    <t>"Pokladny"51+14</t>
  </si>
  <si>
    <t>741122201</t>
  </si>
  <si>
    <t>Montáž kabel Cu plný kulatý žíla 2x1,5 až 6 mm2 uložený volně (např. CYKY)</t>
  </si>
  <si>
    <t>-114338089</t>
  </si>
  <si>
    <t>https://podminky.urs.cz/item/CS_URS_2024_01/741122201</t>
  </si>
  <si>
    <t>K01DG200001503B-O</t>
  </si>
  <si>
    <t xml:space="preserve">1-CXKH-R(O)  3x1,5 RE B2s1d0  M</t>
  </si>
  <si>
    <t>841447144</t>
  </si>
  <si>
    <t>"Pokladny"58+12</t>
  </si>
  <si>
    <t>K01DG200001503B-J</t>
  </si>
  <si>
    <t xml:space="preserve">1-CXKH-R(J)  3x1,5 RE B2s1d0  M</t>
  </si>
  <si>
    <t>1452345605</t>
  </si>
  <si>
    <t>"Pokladny"126+32+"FC"21+22+15</t>
  </si>
  <si>
    <t>K01DG200002503B-J</t>
  </si>
  <si>
    <t xml:space="preserve">1-CXKH-R(J)  3x2,5 RE B2s1d0  M</t>
  </si>
  <si>
    <t>-743303906</t>
  </si>
  <si>
    <t>"Pokladny"362+75+38</t>
  </si>
  <si>
    <t>741122211</t>
  </si>
  <si>
    <t>Montáž kabel Cu plný kulatý žíla 3x1,5 až 6 mm2 uložený volně (např. CYKY)</t>
  </si>
  <si>
    <t>-1288694302</t>
  </si>
  <si>
    <t>https://podminky.urs.cz/item/CS_URS_2024_01/741122211</t>
  </si>
  <si>
    <t>K01DG200001505B-J</t>
  </si>
  <si>
    <t xml:space="preserve">1-CXKH-R(J)  5x1,5 RE B2s1d0  M</t>
  </si>
  <si>
    <t>-1060328620</t>
  </si>
  <si>
    <t>"Pokladny"39+15</t>
  </si>
  <si>
    <t>741122231</t>
  </si>
  <si>
    <t>Montáž kabel Cu plný kulatý žíla 5x1,5 až 2,5 mm2 uložený volně (např. CYKY)</t>
  </si>
  <si>
    <t>-734050104</t>
  </si>
  <si>
    <t>https://podminky.urs.cz/item/CS_URS_2024_01/741122231</t>
  </si>
  <si>
    <t>K01DG240001503B</t>
  </si>
  <si>
    <t xml:space="preserve">1-CXKH-V(J) P90-R 3x1,5 RE B2s1d0  M</t>
  </si>
  <si>
    <t>1534746152</t>
  </si>
  <si>
    <t>"Pokladny"12+14+15</t>
  </si>
  <si>
    <t>147</t>
  </si>
  <si>
    <t>K01DG240002503B</t>
  </si>
  <si>
    <t xml:space="preserve">1-CXKH-V P90-R 3X2,5 RE B2s1d0  M</t>
  </si>
  <si>
    <t>-1455812057</t>
  </si>
  <si>
    <t>"Pokladny"14+12+10</t>
  </si>
  <si>
    <t>741122611</t>
  </si>
  <si>
    <t>Montáž kabel Cu plný kulatý žíla 3x1,5 až 6 mm2 uložený pevně (např. CYKY)</t>
  </si>
  <si>
    <t>1135470012</t>
  </si>
  <si>
    <t>https://podminky.urs.cz/item/CS_URS_2024_01/741122611</t>
  </si>
  <si>
    <t>741130001</t>
  </si>
  <si>
    <t>Ukončení vodič izolovaný do 2,5 mm2 v rozváděči nebo na přístroji</t>
  </si>
  <si>
    <t>1009898820</t>
  </si>
  <si>
    <t>https://podminky.urs.cz/item/CS_URS_2024_01/741130001</t>
  </si>
  <si>
    <t>"Pokladny"</t>
  </si>
  <si>
    <t>2*3*("ZÁS"47+"KRAB"39+6)</t>
  </si>
  <si>
    <t>"OSV"</t>
  </si>
  <si>
    <t>2*2*("SP"4+"SV-DALI"4)</t>
  </si>
  <si>
    <t>2*3*("SP"2+"SV"17+"SV-NO"4+"LED-zdr"1+"PK"1)</t>
  </si>
  <si>
    <t>741130004</t>
  </si>
  <si>
    <t>Ukončení vodič izolovaný do 6 mm2 v rozváděči nebo na přístroji</t>
  </si>
  <si>
    <t>592931158</t>
  </si>
  <si>
    <t>https://podminky.urs.cz/item/CS_URS_2024_01/741130004</t>
  </si>
  <si>
    <t>"POSPOJ"1*2*(4)</t>
  </si>
  <si>
    <t>OSV</t>
  </si>
  <si>
    <t>Svítidla a světelné zdroje</t>
  </si>
  <si>
    <t>150</t>
  </si>
  <si>
    <t>E51s</t>
  </si>
  <si>
    <t>Svítidlo E51s, specifikace viz Technické podmínky</t>
  </si>
  <si>
    <t>Kus</t>
  </si>
  <si>
    <t>-1733823257</t>
  </si>
  <si>
    <t>"Pokladny"4</t>
  </si>
  <si>
    <t>741372112</t>
  </si>
  <si>
    <t>Montáž svítidlo LED interiérové vestavné panelové hranaté nebo kruhové přes 0,09 do 0,36 m2 se zapojením vodičů</t>
  </si>
  <si>
    <t>1647458768</t>
  </si>
  <si>
    <t>https://podminky.urs.cz/item/CS_URS_2024_01/741372112</t>
  </si>
  <si>
    <t>151</t>
  </si>
  <si>
    <t>F51</t>
  </si>
  <si>
    <t>Svítidlo F51, specifikace viz Technické podmínky</t>
  </si>
  <si>
    <t>1089417130</t>
  </si>
  <si>
    <t>"Pokladny"5</t>
  </si>
  <si>
    <t>152</t>
  </si>
  <si>
    <t>F52</t>
  </si>
  <si>
    <t>Svítidlo F52, specifikace viz Technické podmínky</t>
  </si>
  <si>
    <t>-76664504</t>
  </si>
  <si>
    <t>741372111RD</t>
  </si>
  <si>
    <t>Montáž svítidlo LED bytové vestavné podhledové kruhové do 0,09 m2</t>
  </si>
  <si>
    <t>-260162330</t>
  </si>
  <si>
    <t>M1</t>
  </si>
  <si>
    <t>Svítidlo M1, specifikace viz Technické podmínky</t>
  </si>
  <si>
    <t>-2094999332</t>
  </si>
  <si>
    <t>741371011R</t>
  </si>
  <si>
    <t>Montáž svítidlo LED bytové stropní závěsné na lankách 1 zdroj</t>
  </si>
  <si>
    <t>1419013605</t>
  </si>
  <si>
    <t>N120</t>
  </si>
  <si>
    <t>Nouzové svítidlo N12, specifikace viz Technické podmínky</t>
  </si>
  <si>
    <t>1146633977</t>
  </si>
  <si>
    <t>741372101</t>
  </si>
  <si>
    <t>Montáž svítidlo LED interiérové vestavné podhledové bodové se zapojením vodičů</t>
  </si>
  <si>
    <t>-2043029900</t>
  </si>
  <si>
    <t>https://podminky.urs.cz/item/CS_URS_2024_01/741372101</t>
  </si>
  <si>
    <t>LP160-3K</t>
  </si>
  <si>
    <t>LED pásek 384lm/m, 3000K 24V, 4,8W/m</t>
  </si>
  <si>
    <t>-1703436745</t>
  </si>
  <si>
    <t>"Pokladny"7+1</t>
  </si>
  <si>
    <t>741372042</t>
  </si>
  <si>
    <t>Montáž svítidlo LED interiérové přisazené stropní páskové lištové se zapojením vodičů</t>
  </si>
  <si>
    <t>1346867483</t>
  </si>
  <si>
    <t>https://podminky.urs.cz/item/CS_URS_2024_01/741372042</t>
  </si>
  <si>
    <t>ML-761054021</t>
  </si>
  <si>
    <t xml:space="preserve">Rohový hliníkový profil pro LED pásky, 19x19 mm,  mléčný difuzor vč. koncovek, roh. dílů a kotevního materiálu </t>
  </si>
  <si>
    <t>-1108976305</t>
  </si>
  <si>
    <t>741110511</t>
  </si>
  <si>
    <t>Montáž lišta a kanálek vkládací šířky do 60 mm s víčkem</t>
  </si>
  <si>
    <t>1075392719</t>
  </si>
  <si>
    <t>https://podminky.urs.cz/item/CS_URS_2024_01/741110511</t>
  </si>
  <si>
    <t>NZ-LED60W</t>
  </si>
  <si>
    <t>Napájecí zdroj pro LED pásky, 24VDC/60W, 2výstupy</t>
  </si>
  <si>
    <t>2120557313</t>
  </si>
  <si>
    <t>"Pokladny"1</t>
  </si>
  <si>
    <t>741350032</t>
  </si>
  <si>
    <t>Montáž transformátor jednofázový nn v krytu 1x primár - 1x sekundár do 1000 VA se zapojením vodičů</t>
  </si>
  <si>
    <t>771430675</t>
  </si>
  <si>
    <t>https://podminky.urs.cz/item/CS_URS_2024_01/741350032</t>
  </si>
  <si>
    <t>ZEDP</t>
  </si>
  <si>
    <t>Pomocné zednické práce</t>
  </si>
  <si>
    <t>468081311</t>
  </si>
  <si>
    <t>Vybourání otvorů pro elektroinstalace ve zdivu cihelném pl do 0,0225 m2 tl do 15 cm</t>
  </si>
  <si>
    <t>-2040278499</t>
  </si>
  <si>
    <t>https://podminky.urs.cz/item/CS_URS_2024_01/468081311</t>
  </si>
  <si>
    <t>468094111</t>
  </si>
  <si>
    <t>Vyvrtání otvorů pro elektroinstalační krabice ve stěnách z cihel hloubky do 6 cm</t>
  </si>
  <si>
    <t>1639435696</t>
  </si>
  <si>
    <t>https://podminky.urs.cz/item/CS_URS_2024_01/468094111</t>
  </si>
  <si>
    <t>"Pokladny"7</t>
  </si>
  <si>
    <t>468101411</t>
  </si>
  <si>
    <t>Vysekání rýh pro montáž trubek a kabelů v cihelných zdech hl do 3 cm a š do 3 cm</t>
  </si>
  <si>
    <t>2128196501</t>
  </si>
  <si>
    <t>https://podminky.urs.cz/item/CS_URS_2024_01/468101411</t>
  </si>
  <si>
    <t>"Pokladny"7*3</t>
  </si>
  <si>
    <t>460941211</t>
  </si>
  <si>
    <t>Vyplnění a omítnutí rýh při elektroinstalacích ve stěnách hl do 3 cm a š do 3 cm</t>
  </si>
  <si>
    <t>-1791966822</t>
  </si>
  <si>
    <t>https://podminky.urs.cz/item/CS_URS_2024_01/460941211</t>
  </si>
  <si>
    <t>469971111</t>
  </si>
  <si>
    <t>Svislá doprava suti a vybouraných hmot při elektromontážích za první podlaží</t>
  </si>
  <si>
    <t>-220016728</t>
  </si>
  <si>
    <t>https://podminky.urs.cz/item/CS_URS_2024_01/469971111</t>
  </si>
  <si>
    <t>"krabice"0,1*0,1*0,08*(7+5)*1,9</t>
  </si>
  <si>
    <t>"Ryhy"0,03*0,03*(21)*1,9</t>
  </si>
  <si>
    <t>469971121</t>
  </si>
  <si>
    <t>Příplatek ke svislé dopravě suti a vybouraných hmot při elektromontážích za každé další podlaží</t>
  </si>
  <si>
    <t>708713091</t>
  </si>
  <si>
    <t>https://podminky.urs.cz/item/CS_URS_2024_01/469971121</t>
  </si>
  <si>
    <t>0,054</t>
  </si>
  <si>
    <t>469972111</t>
  </si>
  <si>
    <t>Odvoz suti a vybouraných hmot při elektromontážích do 1 km</t>
  </si>
  <si>
    <t>657793458</t>
  </si>
  <si>
    <t>https://podminky.urs.cz/item/CS_URS_2024_01/469972111</t>
  </si>
  <si>
    <t>469973114</t>
  </si>
  <si>
    <t>Poplatek za uložení na skládce (skládkovné) stavebního odpadu ze směsí nebo oddělených frakcí betonu, cihel a keramických výrobků kód odpadu 17 01 07</t>
  </si>
  <si>
    <t>-1232002652</t>
  </si>
  <si>
    <t>https://podminky.urs.cz/item/CS_URS_2024_01/469973114</t>
  </si>
  <si>
    <t>138</t>
  </si>
  <si>
    <t>763101811</t>
  </si>
  <si>
    <t>Vyřezání otvoru v SDK desce v příčce nebo předsazené stěně jednoduché opláštění do 0,01 m2</t>
  </si>
  <si>
    <t>-1299598528</t>
  </si>
  <si>
    <t>https://podminky.urs.cz/item/CS_URS_2024_01/763101811</t>
  </si>
  <si>
    <t>"Pokladny"29</t>
  </si>
  <si>
    <t>DEMPRAC</t>
  </si>
  <si>
    <t>Demontáže stávajících rozvodů</t>
  </si>
  <si>
    <t>148</t>
  </si>
  <si>
    <t>741374811</t>
  </si>
  <si>
    <t>Demontáž osvětlovacího modulového systému bodového vestavného se zachováním funkčnosti</t>
  </si>
  <si>
    <t>-962404768</t>
  </si>
  <si>
    <t>https://podminky.urs.cz/item/CS_URS_2024_01/741374811</t>
  </si>
  <si>
    <t>"Pokladny"2</t>
  </si>
  <si>
    <t>149</t>
  </si>
  <si>
    <t>741374853</t>
  </si>
  <si>
    <t>Demontáž svítidla bytového se standardní paticí vestavného přes 0,09 do 0,36 m2 se zachováním funkčnosti</t>
  </si>
  <si>
    <t>330578640</t>
  </si>
  <si>
    <t>https://podminky.urs.cz/item/CS_URS_2024_01/741374853</t>
  </si>
  <si>
    <t>"Pokladny"6</t>
  </si>
  <si>
    <t>ROP</t>
  </si>
  <si>
    <t>Revize a ostatní práce</t>
  </si>
  <si>
    <t>155</t>
  </si>
  <si>
    <t>210280002</t>
  </si>
  <si>
    <t>Zkoušky a prohlídky elektrických rozvodů a zařízení celková prohlídka, zkoušení, měření a vyhotovení revizní zprávy pro objem montážních prací pro objem montážních prací přes 100 do 500 tis Kč</t>
  </si>
  <si>
    <t>-1146390892</t>
  </si>
  <si>
    <t>https://podminky.urs.cz/item/CS_URS_2024_01/210280002</t>
  </si>
  <si>
    <t>210280101.1</t>
  </si>
  <si>
    <t>Kontrola rozváděčů nn silových hmotnosti do 200 kg</t>
  </si>
  <si>
    <t>1876406346</t>
  </si>
  <si>
    <t>https://podminky.urs.cz/item/CS_URS_2024_01/210280101.1</t>
  </si>
  <si>
    <t>HZS-11</t>
  </si>
  <si>
    <t>Koordinace</t>
  </si>
  <si>
    <t>1561451759</t>
  </si>
  <si>
    <t>HZS3131TICR1E</t>
  </si>
  <si>
    <t>Kontrola a protokol TIČR - rozvody NN</t>
  </si>
  <si>
    <t>1966763001</t>
  </si>
  <si>
    <t>merosv1</t>
  </si>
  <si>
    <t>Měření umělého osvětlení (intenzita, oslnění, rovnoměrnost, barevné podání) v prostorách s trvalým pobytem osob a zpracování protokolu pro kolaudaci/hygienu</t>
  </si>
  <si>
    <t>1655504003</t>
  </si>
  <si>
    <t>741210001R-CEST</t>
  </si>
  <si>
    <t>Úprava rozvaděčů - cestovné</t>
  </si>
  <si>
    <t>km</t>
  </si>
  <si>
    <t>-621263432</t>
  </si>
  <si>
    <t>2*165"Přerov-Pardubice"</t>
  </si>
  <si>
    <t>741210001R-CM</t>
  </si>
  <si>
    <t>Úprava rozvaděčů - cestovné montéra</t>
  </si>
  <si>
    <t>-717751849</t>
  </si>
  <si>
    <t>HZS2231</t>
  </si>
  <si>
    <t>Hodinová zúčtovací sazba elektrikář</t>
  </si>
  <si>
    <t>-422761106</t>
  </si>
  <si>
    <t>https://podminky.urs.cz/item/CS_URS_2023_01/HZS2231</t>
  </si>
  <si>
    <t>"Ostatní práce na rozvaděčích"3</t>
  </si>
  <si>
    <t>D1.01.4h1 - Slaboproudá elektrotechnika – SK, EKV, DT, CCTV</t>
  </si>
  <si>
    <t>Jan Fikejs</t>
  </si>
  <si>
    <t>D1 - Univerzální kabelážní systém (UKS)</t>
  </si>
  <si>
    <t>D2 - Kamerový systém (CCTV)</t>
  </si>
  <si>
    <t>D3 - Poplachový zabezpečovací a tísňový systém (PTZS)</t>
  </si>
  <si>
    <t>D4 - Elektronická kontrola vstupu</t>
  </si>
  <si>
    <t>D5 - Vyvolávací systém (VS)</t>
  </si>
  <si>
    <t>D6 - Společné kabelové trasy</t>
  </si>
  <si>
    <t>D7 - Ostatní</t>
  </si>
  <si>
    <t>Univerzální kabelážní systém (UKS)</t>
  </si>
  <si>
    <t>Pol1</t>
  </si>
  <si>
    <t>Kabel U/UTP Cat.6 300MHz AWG23/1 PVC Eca modrý</t>
  </si>
  <si>
    <t>Pol2</t>
  </si>
  <si>
    <t xml:space="preserve">Dvojzásuvka 2xRJ45 cat.6 UTP,  bez modulů, s nosnou maskou, bílá, design dle stávajících zásuvek</t>
  </si>
  <si>
    <t>Pol3</t>
  </si>
  <si>
    <t>Datová zásuvka 45x45 pod omítku,neos.,pro 2x modul,RAL 9010</t>
  </si>
  <si>
    <t>Pol4</t>
  </si>
  <si>
    <t>Patch panel pro 24 modulů, prázdný,</t>
  </si>
  <si>
    <t>Pol5</t>
  </si>
  <si>
    <t>Vyvazovací panel 1U, 5 vyvazovacích plastových ok</t>
  </si>
  <si>
    <t>Pol6</t>
  </si>
  <si>
    <t>Modul RJ45, UTP cat.6, do panelů a zásuvek</t>
  </si>
  <si>
    <t>Pol7</t>
  </si>
  <si>
    <t>Uspořádání a vyvázání kabeláže v datovém rozvaděči</t>
  </si>
  <si>
    <t>Pol8</t>
  </si>
  <si>
    <t>Měření metalické přípojky, popis (PC, popisovačka)</t>
  </si>
  <si>
    <t>Pol9</t>
  </si>
  <si>
    <t>Rámeček jednonásobný, bílý, design dle stávajících zásuvek</t>
  </si>
  <si>
    <t>Pol10</t>
  </si>
  <si>
    <t>Rámeček dvojnásobný, bílý, design dle stávajících zásuvek</t>
  </si>
  <si>
    <t>Pol11</t>
  </si>
  <si>
    <t>Demontáž stávající WIFI AP a předání IT</t>
  </si>
  <si>
    <t>Pol12</t>
  </si>
  <si>
    <t>Montáž stávajícího WIFI AP</t>
  </si>
  <si>
    <t>Pol13</t>
  </si>
  <si>
    <t>Drobné práce 5% a materiál 5%</t>
  </si>
  <si>
    <t>Kamerový systém (CCTV)</t>
  </si>
  <si>
    <t>Pol14</t>
  </si>
  <si>
    <t>IP kamera provedení dome, 8Mpix Starlight, 30m, AI, MIC, SMD Plus, antivandal. IP kamera řady WizSense s vysoce citlivým snímačem Starlight a umělou inteligencí SMD Plus pro ochranu perimetru detekcí osob a vozidel. 8 Mpix rozlišení, smart IR přísvit 30 m</t>
  </si>
  <si>
    <t>Pol15</t>
  </si>
  <si>
    <t>Modul RJ45, UTP kat.6, do panelu</t>
  </si>
  <si>
    <t>Pol16</t>
  </si>
  <si>
    <t>Konektor RJ45 + punčoška</t>
  </si>
  <si>
    <t>Pol17</t>
  </si>
  <si>
    <t>Oživení, nastavení systému, konfigurace</t>
  </si>
  <si>
    <t>Pol18</t>
  </si>
  <si>
    <t>Propojovací metalicky patch cord 1m, žlutý</t>
  </si>
  <si>
    <t>Pol19</t>
  </si>
  <si>
    <t>Drobné práce (5%) a materiál (5%)</t>
  </si>
  <si>
    <t>D3</t>
  </si>
  <si>
    <t>Poplachový zabezpečovací a tísňový systém (PTZS)</t>
  </si>
  <si>
    <t>JA-107K (4Y)</t>
  </si>
  <si>
    <t>Ústředna s LTE komunikátorem JA-194Y s mini anténou a LAN komunikátorem, max. 120 bezdrátových a max. 230 sběrnicových periférií - max. počet periférií 230, 15 podsystémů, 600 uživatelských kodů, až 128 PG výstupů, obsahuje napájecí zdroj, max. trvalý odb</t>
  </si>
  <si>
    <t>JA-114HN</t>
  </si>
  <si>
    <t>Sběrnicový modul 4 vstupů a 4 výstupů - připojení např. 4 drátových detektorů, možnost ovládání až 4 spotřebičů, vstupy - bez vyvážení, jednoduše vyvážené, dvojitě vyvážené, zatížení každého ze čtyř PG výstupů - max. 38V / max. 500mA, napájení ze sběrnice</t>
  </si>
  <si>
    <t>JA-190PL</t>
  </si>
  <si>
    <t>Víceúčelová instalační krabice s IP40, rozměry 90 x 90mm</t>
  </si>
  <si>
    <t>JA-116E</t>
  </si>
  <si>
    <t>Sběrnicová dotyková klávesnice s 5" displejem a RFID čtečkou karet pro ovládání zabezpečovacího systému - bílá</t>
  </si>
  <si>
    <t>JA-115P</t>
  </si>
  <si>
    <t xml:space="preserve">Sběrnicový stropní detektor pohybu PIR, pokrytí 11m / 360°, instalační výška 2,5 - 3,5m,  Napájení ze sběrnice ústředny 12Vss (9 - 15Vss), odběr 2,8mA / 30mA (klidová / volba kabelu), rozměry Ř 125 x 40 mm,  -10 až +40 °C. Certifikované příslušenství stro</t>
  </si>
  <si>
    <t>S3040</t>
  </si>
  <si>
    <t>Tísňové NC/NO tlačítko výklopné s pamětí poplachu</t>
  </si>
  <si>
    <t>CC-03</t>
  </si>
  <si>
    <t xml:space="preserve">Kabel nestíněný  - drát 2 x 0,5mm2 (červený-černý) + 3 x 2 x 0,2mm2 (zelený-žlutý, modrý-bílý, hnědý-šedý), pro páteřní rozvod sběrnice a vzdálené periferie, balení 250m - označení černou barvou po jednom metru.</t>
  </si>
  <si>
    <t>Pol20</t>
  </si>
  <si>
    <t>Kabel 4x0,22, lanko</t>
  </si>
  <si>
    <t>Pol21</t>
  </si>
  <si>
    <t>Patch cord UTP cat. 6, 10m, zelený</t>
  </si>
  <si>
    <t>Pol22</t>
  </si>
  <si>
    <t>Oživení a konfigurace systému, zaškolení obsluhy, včetně instalace uživatelské aplikace na PC a mobilní telefon uživatele</t>
  </si>
  <si>
    <t>Pol23</t>
  </si>
  <si>
    <t>Revize systému PTZS</t>
  </si>
  <si>
    <t>Pol24</t>
  </si>
  <si>
    <t>Kooridnace s bezpečnostní agentůrou na napojení na pult bezpečnostní agentury</t>
  </si>
  <si>
    <t>Pol25</t>
  </si>
  <si>
    <t>12V, 18Ah, záložní , bezúdržbový, VRLA, uzavřený, akumulátor. Technologie AGM. Vhodný pro EZS, EPS. Max. odebíraný proud 270A(5s), životnost až 5let, délka: 182 mm, šířka: 77 mm, výška: 168 mm, hmotnost: 5,32kg, typ pólu: 14 x 12 x 2 mm.</t>
  </si>
  <si>
    <t>Pol26</t>
  </si>
  <si>
    <t>Drobné práce 2,5% a materiál 2,5%</t>
  </si>
  <si>
    <t>D4</t>
  </si>
  <si>
    <t>Elektronická kontrola vstupu</t>
  </si>
  <si>
    <t>CKP.44</t>
  </si>
  <si>
    <t xml:space="preserve">Řídící přístupová jednotka, pro ovládání 8 dveří z jedné strany nebo 4 dveře z obou stran, 12V dc, LAN rozhraní, plnohodnotná offline paměť,  kompatibilní s přístupovým systémem, který je instalovány v Nemocnice Pardubicekého Kraje a.s.</t>
  </si>
  <si>
    <t>Pol27</t>
  </si>
  <si>
    <t>Firmware pro systémovou řídící jednotku pro 8/4 dveře</t>
  </si>
  <si>
    <t>RSW.04</t>
  </si>
  <si>
    <t>Systémová přístupová čtečka, nastavena na vyčítání ze sektoru pro organiza NPK a.s., kompatibilní pro Nemocnice Pardubicekého Kraje a.s., včetně napájení přívodního kabelu</t>
  </si>
  <si>
    <t>Pol28</t>
  </si>
  <si>
    <t>Kabel UTP cat.6, 4 páry, LSOH</t>
  </si>
  <si>
    <t>Pol29</t>
  </si>
  <si>
    <t>Kabely stíněný U/FTP Cat.6a, LSOH, pro připojení systémových čteček</t>
  </si>
  <si>
    <t>Pol30</t>
  </si>
  <si>
    <t>Kabel napájecí 2x1,5</t>
  </si>
  <si>
    <t>Pol31</t>
  </si>
  <si>
    <t>Modul RJ45, UTP cat.6, instalace do panelu</t>
  </si>
  <si>
    <t>Pol32</t>
  </si>
  <si>
    <t>Konektor RJ45, UTP cat.6, včetně krytky</t>
  </si>
  <si>
    <t>Pol33</t>
  </si>
  <si>
    <t>Měření přípojky datového kabelu, popis</t>
  </si>
  <si>
    <t>Pol34</t>
  </si>
  <si>
    <t>Propojovací matelický kabel UPT cat.6, 1m, modrý</t>
  </si>
  <si>
    <t>Pol35</t>
  </si>
  <si>
    <t>Nastavení, oživení, konfigurace přístupového systému, včetně přidání jednotek do centrální databáze přístupového systému</t>
  </si>
  <si>
    <t>Pol36</t>
  </si>
  <si>
    <t>Koodinace s dodavatelem automatických dveří</t>
  </si>
  <si>
    <t>Pol37</t>
  </si>
  <si>
    <t>Přípojení pohonů automatických dveří</t>
  </si>
  <si>
    <t>Pol38</t>
  </si>
  <si>
    <t>Vytvoření časových profilů</t>
  </si>
  <si>
    <t>Pol39</t>
  </si>
  <si>
    <t>D5</t>
  </si>
  <si>
    <t>Vyvolávací systém (VS)</t>
  </si>
  <si>
    <t>Pol40</t>
  </si>
  <si>
    <t xml:space="preserve">HD MON 43“– velkoformátový monitor  (včetně stropního držáku, řídící jednotky obrazu a SW licence)</t>
  </si>
  <si>
    <t>Pol41</t>
  </si>
  <si>
    <t>panel VSTUPTE – NEVSTUPOVAT + 2x ovládací tlačítko</t>
  </si>
  <si>
    <t>Pol42</t>
  </si>
  <si>
    <t>Stopní držáku panelu VSTUPTE – NEVSTUPOVAT</t>
  </si>
  <si>
    <t>Pol43</t>
  </si>
  <si>
    <t>Nastavení a uživatní systému</t>
  </si>
  <si>
    <t>Pol44</t>
  </si>
  <si>
    <t>Drobné práce 5% a materiál 1%</t>
  </si>
  <si>
    <t>D6</t>
  </si>
  <si>
    <t>Společné kabelové trasy</t>
  </si>
  <si>
    <t>Pol45</t>
  </si>
  <si>
    <t>Krabice přístrojková do dutých stěn jednonásobná</t>
  </si>
  <si>
    <t>Pol46</t>
  </si>
  <si>
    <t>Krabice přístrojková do dutých stěn dvojnásobná</t>
  </si>
  <si>
    <t>Pol47</t>
  </si>
  <si>
    <t>Přístrojová krabice povrchová</t>
  </si>
  <si>
    <t>Pol48</t>
  </si>
  <si>
    <t>Trubka ohebná 32, nízká mechanická odolnost, s protahovacím drátem</t>
  </si>
  <si>
    <t>Pol49</t>
  </si>
  <si>
    <t>Instalační lišta 20x20</t>
  </si>
  <si>
    <t>Pol50</t>
  </si>
  <si>
    <t>Skupinová kabelová příchytka včetně kotvení</t>
  </si>
  <si>
    <t>Pol51</t>
  </si>
  <si>
    <t>Frézování drážky 3x3cm</t>
  </si>
  <si>
    <t>Pol52</t>
  </si>
  <si>
    <t>Průz SDK stěnou</t>
  </si>
  <si>
    <t>Pol53</t>
  </si>
  <si>
    <t>Průraz stěnou do 250mm</t>
  </si>
  <si>
    <t>Pol54</t>
  </si>
  <si>
    <t>Prostup stávající požární ucpávakou</t>
  </si>
  <si>
    <t>Pol55</t>
  </si>
  <si>
    <t>Drobné práce 10% a materiál 10%</t>
  </si>
  <si>
    <t>D7</t>
  </si>
  <si>
    <t>Ostatní</t>
  </si>
  <si>
    <t>Pol56</t>
  </si>
  <si>
    <t>Vedlejší náklady - cestovné + dopravné (dojezdová vzdálenost 50km)</t>
  </si>
  <si>
    <t>Pol57</t>
  </si>
  <si>
    <t>Inženýrská a koordinační činnost</t>
  </si>
  <si>
    <t>Pol58</t>
  </si>
  <si>
    <t>Dílenská dokumentace</t>
  </si>
  <si>
    <t>Pol59</t>
  </si>
  <si>
    <t>Dokumentace skutečného stavu včetně dokladové části</t>
  </si>
  <si>
    <t>D1.01.4h3 - Elektrická požární signalizace (EPS) a evakuační rozhlas (EVAC)</t>
  </si>
  <si>
    <t>D1 - Elektrická požární signalizace (EPS)</t>
  </si>
  <si>
    <t xml:space="preserve">    D2 - Demontáže a opatření během stavby</t>
  </si>
  <si>
    <t xml:space="preserve">    D3 - Automatické hlásiče</t>
  </si>
  <si>
    <t xml:space="preserve">    D4 - Výstupní moduly a ostatní</t>
  </si>
  <si>
    <t xml:space="preserve">    D5 - Kabeláž</t>
  </si>
  <si>
    <t xml:space="preserve">    D6 - Trasy a příchytky</t>
  </si>
  <si>
    <t xml:space="preserve">    D7 - Programovací a oživovací práce</t>
  </si>
  <si>
    <t xml:space="preserve">    D8 - Grafická nadstavba</t>
  </si>
  <si>
    <t xml:space="preserve">    D9 - Ostatní</t>
  </si>
  <si>
    <t>D10 - Evakuační rozhlas (EVAC)</t>
  </si>
  <si>
    <t>D9 - Ostatní</t>
  </si>
  <si>
    <t>Elektrická požární signalizace (EPS)</t>
  </si>
  <si>
    <t>Demontáže a opatření během stavby</t>
  </si>
  <si>
    <t>Pol60</t>
  </si>
  <si>
    <t>Demontáž stávajícího multisenzorového hlásiče</t>
  </si>
  <si>
    <t>Pol61</t>
  </si>
  <si>
    <t>Demontáž stávající patice hlásiče</t>
  </si>
  <si>
    <t>Pol62</t>
  </si>
  <si>
    <t>Demontáž stávajícího paralelního indikátoru</t>
  </si>
  <si>
    <t>Pol63</t>
  </si>
  <si>
    <t>Demontáž stávající nepotřebné kabeláže</t>
  </si>
  <si>
    <t>Pol64</t>
  </si>
  <si>
    <t>Provizorní uzavření stávající kruhové linky L4</t>
  </si>
  <si>
    <t>Pol65</t>
  </si>
  <si>
    <t>SW úpravy ústředny EPS spojené s odpojení stávajících hlásičů</t>
  </si>
  <si>
    <t>Automatické hlásiče</t>
  </si>
  <si>
    <t>MTD533X</t>
  </si>
  <si>
    <t>Multisenzorový hlásič, integrovaný zkratový izolátor, autodetekce znečistění, IP44</t>
  </si>
  <si>
    <t>USB 502-6</t>
  </si>
  <si>
    <t>Hlásičová patice základní provedení</t>
  </si>
  <si>
    <t>Pol66</t>
  </si>
  <si>
    <t>Montáž stávající patice v novém místě</t>
  </si>
  <si>
    <t>Pol67</t>
  </si>
  <si>
    <t>Montáž stávající hlásiče</t>
  </si>
  <si>
    <t>Výstupní moduly a ostatní</t>
  </si>
  <si>
    <t>BX-REL4</t>
  </si>
  <si>
    <t>Výstupní reléový modul, 4 reléové bistabilní výstupy 230V/2A/60W s programovatelnou funkcí fail-safe, integrovaný zkratový izolátor</t>
  </si>
  <si>
    <t>Pol68</t>
  </si>
  <si>
    <t>Krabice pro moduly IP66 / rozměry: 130 x 94 x 57 mm</t>
  </si>
  <si>
    <t>Pol69</t>
  </si>
  <si>
    <t>Záslepka PG 16</t>
  </si>
  <si>
    <t>Pol70</t>
  </si>
  <si>
    <t>Paralelní světelný indikátor</t>
  </si>
  <si>
    <t>Pol71</t>
  </si>
  <si>
    <t>Krabice pro paralelní světelný indikátor</t>
  </si>
  <si>
    <t>Pol72</t>
  </si>
  <si>
    <t>Montáž stávajícího paralelního indikátoru včetně krabice na nové pozici</t>
  </si>
  <si>
    <t>Kabeláž</t>
  </si>
  <si>
    <t>Pol73</t>
  </si>
  <si>
    <t>Kabel 1x2x0,8 B2cas1d1</t>
  </si>
  <si>
    <t>Pol74</t>
  </si>
  <si>
    <t xml:space="preserve">Kabel  1x2x0,8 P-30-R B2cas1d1</t>
  </si>
  <si>
    <t>Trasy a příchytky</t>
  </si>
  <si>
    <t>Pol75</t>
  </si>
  <si>
    <t>Příchytka jednostranná včetně kotvy</t>
  </si>
  <si>
    <t>Pol76</t>
  </si>
  <si>
    <t xml:space="preserve">Kabelová příchytka dvoustranná s funkční integritou při požáru velikost 8mm, certifikováno  dle ČSN 73 0895 pro vytvoření trasy s funkční integritou P30-R</t>
  </si>
  <si>
    <t>Pol77</t>
  </si>
  <si>
    <t xml:space="preserve">Turbo šroub do betonu, pro uchycení ohni odolných příchytek, do betonu, trasa s funkční integritou při požáru, 7,5x52mm, certifikováno  dle ČSN 73 0895 pro vytvoření trasy s funkční integritou P30-R</t>
  </si>
  <si>
    <t>Pol78</t>
  </si>
  <si>
    <t>Prostup SDK stěnou</t>
  </si>
  <si>
    <t>Pol79</t>
  </si>
  <si>
    <t>Prostup do 250mm</t>
  </si>
  <si>
    <t>Programovací a oživovací práce</t>
  </si>
  <si>
    <t>Pol80</t>
  </si>
  <si>
    <t>Testování detektoru</t>
  </si>
  <si>
    <t>Pol81</t>
  </si>
  <si>
    <t>Revize systému EPS</t>
  </si>
  <si>
    <t>Pol82</t>
  </si>
  <si>
    <t>Oživení a konfigurace systému</t>
  </si>
  <si>
    <t>Pol83</t>
  </si>
  <si>
    <t>Koordinačně funkční zkouška systému</t>
  </si>
  <si>
    <t>Pol84</t>
  </si>
  <si>
    <t>Koordinačně funkční zkouška systému za účasti HZS</t>
  </si>
  <si>
    <t>D8</t>
  </si>
  <si>
    <t>Grafická nadstavba</t>
  </si>
  <si>
    <t>Pol85</t>
  </si>
  <si>
    <t>Aktualizace mapového podkladu 2.NP</t>
  </si>
  <si>
    <t>Pol86</t>
  </si>
  <si>
    <t>Doplnění nových datových bodů</t>
  </si>
  <si>
    <t>D9</t>
  </si>
  <si>
    <t>Pol87</t>
  </si>
  <si>
    <t>Popis hlásičů</t>
  </si>
  <si>
    <t>Pol88</t>
  </si>
  <si>
    <t>Povrchová instalační rozvodnice 88x88x40mm</t>
  </si>
  <si>
    <t>Pol89</t>
  </si>
  <si>
    <t>Koordinace s dodavatelem automatických dveří</t>
  </si>
  <si>
    <t>Pol90</t>
  </si>
  <si>
    <t>Připojení ovládaného zařízení</t>
  </si>
  <si>
    <t>Pol91</t>
  </si>
  <si>
    <t>Rozšíření stávající kruhoví linky L10 - doplnění jednoho výstupního modulu vedle stávajícího modulu</t>
  </si>
  <si>
    <t>Pol92</t>
  </si>
  <si>
    <t>D10</t>
  </si>
  <si>
    <t>Evakuační rozhlas (EVAC)</t>
  </si>
  <si>
    <t>Pol93</t>
  </si>
  <si>
    <t>Demontáž stávajícího podhledového reproduktoru</t>
  </si>
  <si>
    <t>Pol94</t>
  </si>
  <si>
    <t>Provizorní uzavření stávajících reproduktorových linek</t>
  </si>
  <si>
    <t>Pol95</t>
  </si>
  <si>
    <t>Montáž stávajích podhledových reproduktorů do nové pozice</t>
  </si>
  <si>
    <t>DL-E 06-130/T EN54 S</t>
  </si>
  <si>
    <t>6W podhledový reproduktor, 100V, 6/3/1,5W, plast, IP21, keram. svorkovnice, EN54</t>
  </si>
  <si>
    <t>Pol96</t>
  </si>
  <si>
    <t>Napojení kabeláže do stávajícího reproduktoru</t>
  </si>
  <si>
    <t>Pol97</t>
  </si>
  <si>
    <t>Kabel 2x1,5, P30-R, B2cas1d1</t>
  </si>
  <si>
    <t>Pol98</t>
  </si>
  <si>
    <t xml:space="preserve">Kabelová příchytka jednostranná s funkční integritou při požáru  velikost 12mm, certifikováno  dle ČSN 73 0895 pro vytvoření trasy s funkční integritou P30-R</t>
  </si>
  <si>
    <t>Pol99</t>
  </si>
  <si>
    <t xml:space="preserve">Kabelová příchytka dvoustranná s funkční integritou při požáru velikost 12mm, certifikováno  dle ČSN 73 0895 pro vytvoření trasy s funkční integritou P30-R</t>
  </si>
  <si>
    <t>Pol100</t>
  </si>
  <si>
    <t>Pol101</t>
  </si>
  <si>
    <t>Nastavení a konfigurace systému</t>
  </si>
  <si>
    <t>Pol102</t>
  </si>
  <si>
    <t>Revize systému NZS</t>
  </si>
  <si>
    <t>Pol103</t>
  </si>
  <si>
    <t>Úpravy na stávající kabeláži, stažení, posun apod.</t>
  </si>
  <si>
    <t>Pol104</t>
  </si>
  <si>
    <t>Drobné práce (10%) a materiál (10%)</t>
  </si>
  <si>
    <t>Pol105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</si>
  <si>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</si>
  <si>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</si>
  <si>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</si>
  <si>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</si>
  <si>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</si>
  <si>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</si>
  <si>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</si>
  <si>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</si>
  <si>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</si>
  <si>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</si>
  <si>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</si>
  <si>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Soubor</t>
  </si>
  <si>
    <t>1024</t>
  </si>
  <si>
    <t>-1416301739</t>
  </si>
  <si>
    <t>https://podminky.urs.cz/item/CS_URS_2024_01/013254000</t>
  </si>
  <si>
    <t>Zpracování a kompletace projektové dokumentace skutečného provedení stavby se zakreslením změn</t>
  </si>
  <si>
    <t>- součástí nákladu je i tištěná a digitální forma dokumentace dle smluvních podmínek</t>
  </si>
  <si>
    <t>013294000r</t>
  </si>
  <si>
    <t>Výrobní a dílenská dokumentace</t>
  </si>
  <si>
    <t>820015943</t>
  </si>
  <si>
    <t>Výrobní a dílenská dokumentace se bude vztahovat, mimo jiné, k následujícím částem:</t>
  </si>
  <si>
    <t xml:space="preserve"> Stavební část</t>
  </si>
  <si>
    <t xml:space="preserve"> Statika</t>
  </si>
  <si>
    <t xml:space="preserve"> Ostatní:</t>
  </si>
  <si>
    <t>- ostatní konstrukce spadající do stavební části</t>
  </si>
  <si>
    <t>- barevné vzorkování</t>
  </si>
  <si>
    <t>VRN2</t>
  </si>
  <si>
    <t>Příprava staveniště</t>
  </si>
  <si>
    <t>023103000r</t>
  </si>
  <si>
    <t>Vyklízení předmětu pevně spojených se stavbou ve stávajícím objektů</t>
  </si>
  <si>
    <t>-1412203339</t>
  </si>
  <si>
    <t>Náklady na zajištění vyklizení objektů dotčených bouracími a konstrukčními prácemi.</t>
  </si>
  <si>
    <t>Podrobný soupis, dle prohlídky staveniště a požadavků investora.</t>
  </si>
  <si>
    <t>- součástí nákladu je i doprava a uskladnění nábytku a technologie, po celou dobu výstavby</t>
  </si>
  <si>
    <t>VRN3</t>
  </si>
  <si>
    <t>Zařízení staveniště</t>
  </si>
  <si>
    <t>030001000</t>
  </si>
  <si>
    <t>-1008903997</t>
  </si>
  <si>
    <t>https://podminky.urs.cz/item/CS_URS_2024_01/030001000</t>
  </si>
  <si>
    <t>Náklady spojená s potřebou stavebníka - především pak následující:</t>
  </si>
  <si>
    <t>1) Náklady spojené, mimo jiné s vybudováním a provozem staveniště:</t>
  </si>
  <si>
    <t xml:space="preserve"> - projektové práce pro zařízení staveniště - podrobný projekt plánu organizace výstavby (POV)</t>
  </si>
  <si>
    <t>2) Náklady spojené se samotným vybavením staveniště - oceněno na základě požadavků GD:</t>
  </si>
  <si>
    <t>součástí prací je mimo jiné následující:</t>
  </si>
  <si>
    <t>- zprovoznění komunikační sítě pro potřeby stavby</t>
  </si>
  <si>
    <t>- zřízení a úprava provizorních komunikací</t>
  </si>
  <si>
    <t>- zhotovení a správa skládek na staveništi</t>
  </si>
  <si>
    <t>- ostatní náklady spojené s potřebou stavebníka</t>
  </si>
  <si>
    <t>- osvětlení a zabezpečení staveniště</t>
  </si>
  <si>
    <t>3) Náklady spojené se samotným vybavením staveniště - oceněno na základě požadavků GD:</t>
  </si>
  <si>
    <t>- oplocení staveniště</t>
  </si>
  <si>
    <t>- opatření na ochranu stávajících konstrukcí, budov a sousedních pozemků</t>
  </si>
  <si>
    <t>- dopravní značení na staveništi</t>
  </si>
  <si>
    <t>- osvětlení staveniště</t>
  </si>
  <si>
    <t>- strážní služba, případně zabezpečovací systém</t>
  </si>
  <si>
    <t xml:space="preserve">- ochranné a provozní konstrukce </t>
  </si>
  <si>
    <t xml:space="preserve"> - informační tabule</t>
  </si>
  <si>
    <t>4) Náklady spojené, mimo jiné s:</t>
  </si>
  <si>
    <t>- demolicí zařízení staveniště</t>
  </si>
  <si>
    <t>- rozebráním veškerých konstrukcí zajišťujících chod a bezpečnost staveniště</t>
  </si>
  <si>
    <t>5) Veškeré další náklady spojené s potřebou GD pro zajištění stavby</t>
  </si>
  <si>
    <t>033203000</t>
  </si>
  <si>
    <t>Energie pro zařízení staveniště</t>
  </si>
  <si>
    <t>-1393190434</t>
  </si>
  <si>
    <t>https://podminky.urs.cz/item/CS_URS_2024_01/033203000</t>
  </si>
  <si>
    <t>Náklady spojené, mimo jiné s:</t>
  </si>
  <si>
    <t>- připojení na stávající infrastrukturu</t>
  </si>
  <si>
    <t xml:space="preserve">- zprovoznění zařízení staveniště </t>
  </si>
  <si>
    <t>- poplatky spojené s využitím elektrické energie, vody, plynu atd.</t>
  </si>
  <si>
    <t>033203001r</t>
  </si>
  <si>
    <t>Závěrečný úklid staveniště a komunikačních tras</t>
  </si>
  <si>
    <t>1708967553</t>
  </si>
  <si>
    <t>VRN3007-R</t>
  </si>
  <si>
    <t>Zajištění místnosti pro umožnění výkonu činnosti TDS, AD, koordinátora BOZP.</t>
  </si>
  <si>
    <t>952887992</t>
  </si>
  <si>
    <t>Předat samostatnou buňku s vybavením věšák, dva stoly, čtyři židle , skříň na dokumentaci se standardní elektroinstalací a připojením na internet</t>
  </si>
  <si>
    <t>VRN3010-R</t>
  </si>
  <si>
    <t xml:space="preserve">Zabezpečení stávajících zařízení a vybavení </t>
  </si>
  <si>
    <t>1482422160</t>
  </si>
  <si>
    <t xml:space="preserve">Zabezpečení stávajících zařízení a vybavení proti mechanickému poškození, prachu, zatečení (při opravách a rekonstrukcích) </t>
  </si>
  <si>
    <t xml:space="preserve">- zabezpečení stávajících a ostatních ponechávaných zařízení </t>
  </si>
  <si>
    <t>VRN4</t>
  </si>
  <si>
    <t>Inženýrská činnost</t>
  </si>
  <si>
    <t>049002r01</t>
  </si>
  <si>
    <t>Ostatní inženýrská činnost - zpracování koordinačního plánu jednotlivých profesí</t>
  </si>
  <si>
    <t>1863463572</t>
  </si>
  <si>
    <t>Náklady mimo jiné, vzniklé v rámci inženýrské činnosti během výstavby:</t>
  </si>
  <si>
    <t xml:space="preserve"> - náklady na přípravu pro koordinaci jednotlivých profesí a předcházení vzniku kolizí - činnost koordinátora TZB v průběhu výstavby</t>
  </si>
  <si>
    <t>- náklady na koordinaci kolizí jednotlivých profesí</t>
  </si>
  <si>
    <t>- náklady na koordinaci subdodavatelů a dodavatelů</t>
  </si>
  <si>
    <t>- náklady na ostatní činnost mimo definici kompletačních a koordinačních činnosti</t>
  </si>
  <si>
    <t>- náklady na kolaudační řízení</t>
  </si>
  <si>
    <t>- náklady na součinnost veškerých účastníků stavebního řízení</t>
  </si>
  <si>
    <t xml:space="preserve"> - náklady na koordinaci profesí se stávajícími konstrukcemi a stávajícími rozvody TZB v již provedených konstrukcích (podhledy, stoupačky atd.)</t>
  </si>
  <si>
    <t>tj. činnost koordinátora TZB v průběhu výstavby</t>
  </si>
  <si>
    <t>VRN4001-R</t>
  </si>
  <si>
    <t>Kompletační a koordinační činnost</t>
  </si>
  <si>
    <t>1645624273</t>
  </si>
  <si>
    <t>Náklady mimo jiné, na zajištění a dodržení splnění všech požadavků a podmínek:</t>
  </si>
  <si>
    <t>- vyjádřeních vyplývajících ze stanovisek orgánů státní správy</t>
  </si>
  <si>
    <t>- zajištění oznámení zahájení stavebních prací v souladu s pravomocnými rozhodnutími a vyjádřeními například správců sítí</t>
  </si>
  <si>
    <t>-poskytnutí součinnosti při tvorbě povinných monitorovacích zpráv projektu; zajištění koordinační činnosti subdodavatelů zhotovitele</t>
  </si>
  <si>
    <t>-zajištění a provedení všech nezbytných opatření organizačního a stavebně technologického charakteru k řádnému provedení předmětu díla</t>
  </si>
  <si>
    <t>- předání všech dokladů o dokončené stavbě</t>
  </si>
  <si>
    <t>kompletace atestů, certifikátů, revizních zpráv a ostatních dokladů potřebných k předání a kolaudaci stavby vyplývajících z SOD</t>
  </si>
  <si>
    <t>- náklady na koordinační práci dodávek mezi dodavateli</t>
  </si>
  <si>
    <t>- stanovení pořadí případně souběžného provádění prací a doby realizace</t>
  </si>
  <si>
    <t>- vesměs se týká veškeré činnosti související se zakázkou - koordinace mezi jednotlivými subdodavateli</t>
  </si>
  <si>
    <t>VRN4002-R</t>
  </si>
  <si>
    <t>Zpracování harmonogramu</t>
  </si>
  <si>
    <t>1379076436</t>
  </si>
  <si>
    <t>Náklady na předložení a aktualizaci podrobného časového harmonogramu prací a plnění samostatně pro každou etapu</t>
  </si>
  <si>
    <t>VRN4007-R</t>
  </si>
  <si>
    <t>Měření hluku</t>
  </si>
  <si>
    <t>-1650816763</t>
  </si>
  <si>
    <t xml:space="preserve">Kontrolní měření hluku v průběhu stavby a měření  po dokončení stavby dle stanoviska hygieny</t>
  </si>
  <si>
    <t>VRN7</t>
  </si>
  <si>
    <t>Provozní vlivy</t>
  </si>
  <si>
    <t>071002000</t>
  </si>
  <si>
    <t>Provoz investora, třetích osob</t>
  </si>
  <si>
    <t>1984523268</t>
  </si>
  <si>
    <t>https://podminky.urs.cz/item/CS_URS_2024_01/071002000</t>
  </si>
  <si>
    <t>- zpracování návrhu pro zachování provozu</t>
  </si>
  <si>
    <t>- zajištění provozu místních komunikací a přístupu k objektu</t>
  </si>
  <si>
    <t>- zajištění provozu v hale</t>
  </si>
  <si>
    <t>- vytvoření provizorních konstrukcí - lávek, cest, odstavných ploch atd.</t>
  </si>
  <si>
    <t>VRN9</t>
  </si>
  <si>
    <t>Ostatní náklady</t>
  </si>
  <si>
    <t>091002000</t>
  </si>
  <si>
    <t>Ostatní náklady související s objektem</t>
  </si>
  <si>
    <t>-1675894257</t>
  </si>
  <si>
    <t>Mimo jiné náklady na:</t>
  </si>
  <si>
    <t>- Zpracování "Průkazu energetické náročnosti budov" (PENB)</t>
  </si>
  <si>
    <t>- Náklady na předání stavby, kolaudaci, pořízení fotodokumentace, BOZP a ostatní náklady vyplývající z obchodních podmínek jinde neuvedené</t>
  </si>
  <si>
    <t>VRN40012-R</t>
  </si>
  <si>
    <t xml:space="preserve">Fotodokumentace prováděného díla </t>
  </si>
  <si>
    <t>-1206367543</t>
  </si>
  <si>
    <t>Náklady na zajištění průběžné fotodokumentace provádění díla - zhotovitel zajistí a předá objednateli průběžnou fotodokumentaci realizace díla.</t>
  </si>
  <si>
    <t>Fotodokumentace bude dokladovat průběh díla a bude zejména dokumentovat části stavby a konstrukce před jejich zakrytím.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</si>
</sst>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 applyProtection="1">
      <alignment vertical="center" wrapText="1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33203000" TargetMode="External" /><Relationship Id="rId4" Type="http://schemas.openxmlformats.org/officeDocument/2006/relationships/hyperlink" Target="https://podminky.urs.cz/item/CS_URS_2024_01/071002000" TargetMode="External" /><Relationship Id="rId5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0239212" TargetMode="External" /><Relationship Id="rId2" Type="http://schemas.openxmlformats.org/officeDocument/2006/relationships/hyperlink" Target="https://podminky.urs.cz/item/CS_URS_2024_01/612135101" TargetMode="External" /><Relationship Id="rId3" Type="http://schemas.openxmlformats.org/officeDocument/2006/relationships/hyperlink" Target="https://podminky.urs.cz/item/CS_URS_2024_01/612325111" TargetMode="External" /><Relationship Id="rId4" Type="http://schemas.openxmlformats.org/officeDocument/2006/relationships/hyperlink" Target="https://podminky.urs.cz/item/CS_URS_2024_01/612325211" TargetMode="External" /><Relationship Id="rId5" Type="http://schemas.openxmlformats.org/officeDocument/2006/relationships/hyperlink" Target="https://podminky.urs.cz/item/CS_URS_2024_01/612325213" TargetMode="External" /><Relationship Id="rId6" Type="http://schemas.openxmlformats.org/officeDocument/2006/relationships/hyperlink" Target="https://podminky.urs.cz/item/CS_URS_2024_01/949101111" TargetMode="External" /><Relationship Id="rId7" Type="http://schemas.openxmlformats.org/officeDocument/2006/relationships/hyperlink" Target="https://podminky.urs.cz/item/CS_URS_2024_01/952901111" TargetMode="External" /><Relationship Id="rId8" Type="http://schemas.openxmlformats.org/officeDocument/2006/relationships/hyperlink" Target="https://podminky.urs.cz/item/CS_URS_2024_01/763431803" TargetMode="External" /><Relationship Id="rId9" Type="http://schemas.openxmlformats.org/officeDocument/2006/relationships/hyperlink" Target="https://podminky.urs.cz/item/CS_URS_2024_01/763431871" TargetMode="External" /><Relationship Id="rId10" Type="http://schemas.openxmlformats.org/officeDocument/2006/relationships/hyperlink" Target="https://podminky.urs.cz/item/CS_URS_2024_01/766691914" TargetMode="External" /><Relationship Id="rId11" Type="http://schemas.openxmlformats.org/officeDocument/2006/relationships/hyperlink" Target="https://podminky.urs.cz/item/CS_URS_2024_01/767641800" TargetMode="External" /><Relationship Id="rId12" Type="http://schemas.openxmlformats.org/officeDocument/2006/relationships/hyperlink" Target="https://podminky.urs.cz/item/CS_URS_2024_01/767641812" TargetMode="External" /><Relationship Id="rId13" Type="http://schemas.openxmlformats.org/officeDocument/2006/relationships/hyperlink" Target="https://podminky.urs.cz/item/CS_URS_2024_01/767416811" TargetMode="External" /><Relationship Id="rId14" Type="http://schemas.openxmlformats.org/officeDocument/2006/relationships/hyperlink" Target="https://podminky.urs.cz/item/CS_URS_2024_01/776111116" TargetMode="External" /><Relationship Id="rId15" Type="http://schemas.openxmlformats.org/officeDocument/2006/relationships/hyperlink" Target="https://podminky.urs.cz/item/CS_URS_2024_01/776201811" TargetMode="External" /><Relationship Id="rId16" Type="http://schemas.openxmlformats.org/officeDocument/2006/relationships/hyperlink" Target="https://podminky.urs.cz/item/CS_URS_2024_01/776410811" TargetMode="External" /><Relationship Id="rId17" Type="http://schemas.openxmlformats.org/officeDocument/2006/relationships/hyperlink" Target="https://podminky.urs.cz/item/CS_URS_2024_01/971033131" TargetMode="External" /><Relationship Id="rId18" Type="http://schemas.openxmlformats.org/officeDocument/2006/relationships/hyperlink" Target="https://podminky.urs.cz/item/CS_URS_2024_01/971033231" TargetMode="External" /><Relationship Id="rId19" Type="http://schemas.openxmlformats.org/officeDocument/2006/relationships/hyperlink" Target="https://podminky.urs.cz/item/CS_URS_2024_01/971033531" TargetMode="External" /><Relationship Id="rId20" Type="http://schemas.openxmlformats.org/officeDocument/2006/relationships/hyperlink" Target="https://podminky.urs.cz/item/CS_URS_2024_01/974031121" TargetMode="External" /><Relationship Id="rId21" Type="http://schemas.openxmlformats.org/officeDocument/2006/relationships/hyperlink" Target="https://podminky.urs.cz/item/CS_URS_2024_01/974031122" TargetMode="External" /><Relationship Id="rId22" Type="http://schemas.openxmlformats.org/officeDocument/2006/relationships/hyperlink" Target="https://podminky.urs.cz/item/CS_URS_2024_01/974031133" TargetMode="External" /><Relationship Id="rId23" Type="http://schemas.openxmlformats.org/officeDocument/2006/relationships/hyperlink" Target="https://podminky.urs.cz/item/CS_URS_2024_01/974031142" TargetMode="External" /><Relationship Id="rId24" Type="http://schemas.openxmlformats.org/officeDocument/2006/relationships/hyperlink" Target="https://podminky.urs.cz/item/CS_URS_2024_01/974042534" TargetMode="External" /><Relationship Id="rId25" Type="http://schemas.openxmlformats.org/officeDocument/2006/relationships/hyperlink" Target="https://podminky.urs.cz/item/CS_URS_2024_01/977151113" TargetMode="External" /><Relationship Id="rId26" Type="http://schemas.openxmlformats.org/officeDocument/2006/relationships/hyperlink" Target="https://podminky.urs.cz/item/CS_URS_2024_01/977151118" TargetMode="External" /><Relationship Id="rId27" Type="http://schemas.openxmlformats.org/officeDocument/2006/relationships/hyperlink" Target="https://podminky.urs.cz/item/CS_URS_2024_01/977311111" TargetMode="External" /><Relationship Id="rId28" Type="http://schemas.openxmlformats.org/officeDocument/2006/relationships/hyperlink" Target="https://podminky.urs.cz/item/CS_URS_2024_01/997006012" TargetMode="External" /><Relationship Id="rId29" Type="http://schemas.openxmlformats.org/officeDocument/2006/relationships/hyperlink" Target="https://podminky.urs.cz/item/CS_URS_2024_01/997013153" TargetMode="External" /><Relationship Id="rId30" Type="http://schemas.openxmlformats.org/officeDocument/2006/relationships/hyperlink" Target="https://podminky.urs.cz/item/CS_URS_2024_01/997013511" TargetMode="External" /><Relationship Id="rId31" Type="http://schemas.openxmlformats.org/officeDocument/2006/relationships/hyperlink" Target="https://podminky.urs.cz/item/CS_URS_2024_01/997013509" TargetMode="External" /><Relationship Id="rId32" Type="http://schemas.openxmlformats.org/officeDocument/2006/relationships/hyperlink" Target="https://podminky.urs.cz/item/CS_URS_2024_01/997013871" TargetMode="External" /><Relationship Id="rId33" Type="http://schemas.openxmlformats.org/officeDocument/2006/relationships/hyperlink" Target="https://podminky.urs.cz/item/CS_URS_2024_01/997321611" TargetMode="External" /><Relationship Id="rId34" Type="http://schemas.openxmlformats.org/officeDocument/2006/relationships/hyperlink" Target="https://podminky.urs.cz/item/CS_URS_2024_01/998011009" TargetMode="External" /><Relationship Id="rId35" Type="http://schemas.openxmlformats.org/officeDocument/2006/relationships/hyperlink" Target="https://podminky.urs.cz/item/CS_URS_2024_01/763111414" TargetMode="External" /><Relationship Id="rId36" Type="http://schemas.openxmlformats.org/officeDocument/2006/relationships/hyperlink" Target="https://podminky.urs.cz/item/CS_URS_2024_01/763111460" TargetMode="External" /><Relationship Id="rId37" Type="http://schemas.openxmlformats.org/officeDocument/2006/relationships/hyperlink" Target="https://podminky.urs.cz/item/CS_URS_2024_01/763114143" TargetMode="External" /><Relationship Id="rId38" Type="http://schemas.openxmlformats.org/officeDocument/2006/relationships/hyperlink" Target="https://podminky.urs.cz/item/CS_URS_2024_01/763111717" TargetMode="External" /><Relationship Id="rId39" Type="http://schemas.openxmlformats.org/officeDocument/2006/relationships/hyperlink" Target="https://podminky.urs.cz/item/CS_URS_2024_01/763121453" TargetMode="External" /><Relationship Id="rId40" Type="http://schemas.openxmlformats.org/officeDocument/2006/relationships/hyperlink" Target="https://podminky.urs.cz/item/CS_URS_2024_01/763122413" TargetMode="External" /><Relationship Id="rId41" Type="http://schemas.openxmlformats.org/officeDocument/2006/relationships/hyperlink" Target="https://podminky.urs.cz/item/CS_URS_2024_01/763121714" TargetMode="External" /><Relationship Id="rId42" Type="http://schemas.openxmlformats.org/officeDocument/2006/relationships/hyperlink" Target="https://podminky.urs.cz/item/CS_URS_2024_01/763131721" TargetMode="External" /><Relationship Id="rId43" Type="http://schemas.openxmlformats.org/officeDocument/2006/relationships/hyperlink" Target="https://podminky.urs.cz/item/CS_URS_2024_01/763131731" TargetMode="External" /><Relationship Id="rId44" Type="http://schemas.openxmlformats.org/officeDocument/2006/relationships/hyperlink" Target="https://podminky.urs.cz/item/CS_URS_2024_01/763131481" TargetMode="External" /><Relationship Id="rId45" Type="http://schemas.openxmlformats.org/officeDocument/2006/relationships/hyperlink" Target="https://podminky.urs.cz/item/CS_URS_2024_01/763431011" TargetMode="External" /><Relationship Id="rId46" Type="http://schemas.openxmlformats.org/officeDocument/2006/relationships/hyperlink" Target="https://podminky.urs.cz/item/CS_URS_2024_01/763431012" TargetMode="External" /><Relationship Id="rId47" Type="http://schemas.openxmlformats.org/officeDocument/2006/relationships/hyperlink" Target="https://podminky.urs.cz/item/CS_URS_2024_01/763431031" TargetMode="External" /><Relationship Id="rId48" Type="http://schemas.openxmlformats.org/officeDocument/2006/relationships/hyperlink" Target="https://podminky.urs.cz/item/CS_URS_2024_01/998763402" TargetMode="External" /><Relationship Id="rId49" Type="http://schemas.openxmlformats.org/officeDocument/2006/relationships/hyperlink" Target="https://podminky.urs.cz/item/CS_URS_2024_01/998766212" TargetMode="External" /><Relationship Id="rId50" Type="http://schemas.openxmlformats.org/officeDocument/2006/relationships/hyperlink" Target="https://podminky.urs.cz/item/CS_URS_2024_01/998767212" TargetMode="External" /><Relationship Id="rId51" Type="http://schemas.openxmlformats.org/officeDocument/2006/relationships/hyperlink" Target="https://podminky.urs.cz/item/CS_URS_2024_01/771591111" TargetMode="External" /><Relationship Id="rId52" Type="http://schemas.openxmlformats.org/officeDocument/2006/relationships/hyperlink" Target="https://podminky.urs.cz/item/CS_URS_2024_01/773513111" TargetMode="External" /><Relationship Id="rId53" Type="http://schemas.openxmlformats.org/officeDocument/2006/relationships/hyperlink" Target="https://podminky.urs.cz/item/CS_URS_2024_01/773521260" TargetMode="External" /><Relationship Id="rId54" Type="http://schemas.openxmlformats.org/officeDocument/2006/relationships/hyperlink" Target="https://podminky.urs.cz/item/CS_URS_2024_01/773529090" TargetMode="External" /><Relationship Id="rId55" Type="http://schemas.openxmlformats.org/officeDocument/2006/relationships/hyperlink" Target="https://podminky.urs.cz/item/CS_URS_2024_01/773529190" TargetMode="External" /><Relationship Id="rId56" Type="http://schemas.openxmlformats.org/officeDocument/2006/relationships/hyperlink" Target="https://podminky.urs.cz/item/CS_URS_2024_01/998773102" TargetMode="External" /><Relationship Id="rId57" Type="http://schemas.openxmlformats.org/officeDocument/2006/relationships/hyperlink" Target="https://podminky.urs.cz/item/CS_URS_2024_01/776111311" TargetMode="External" /><Relationship Id="rId58" Type="http://schemas.openxmlformats.org/officeDocument/2006/relationships/hyperlink" Target="https://podminky.urs.cz/item/CS_URS_2024_01/776121321" TargetMode="External" /><Relationship Id="rId59" Type="http://schemas.openxmlformats.org/officeDocument/2006/relationships/hyperlink" Target="https://podminky.urs.cz/item/CS_URS_2024_01/776141121" TargetMode="External" /><Relationship Id="rId60" Type="http://schemas.openxmlformats.org/officeDocument/2006/relationships/hyperlink" Target="https://podminky.urs.cz/item/CS_URS_2024_01/776411212" TargetMode="External" /><Relationship Id="rId61" Type="http://schemas.openxmlformats.org/officeDocument/2006/relationships/hyperlink" Target="https://podminky.urs.cz/item/CS_URS_2024_01/776221111" TargetMode="External" /><Relationship Id="rId62" Type="http://schemas.openxmlformats.org/officeDocument/2006/relationships/hyperlink" Target="https://podminky.urs.cz/item/CS_URS_2024_01/776223111" TargetMode="External" /><Relationship Id="rId63" Type="http://schemas.openxmlformats.org/officeDocument/2006/relationships/hyperlink" Target="https://podminky.urs.cz/item/CS_URS_2024_01/776991121" TargetMode="External" /><Relationship Id="rId64" Type="http://schemas.openxmlformats.org/officeDocument/2006/relationships/hyperlink" Target="https://podminky.urs.cz/item/CS_URS_2024_01/776991141" TargetMode="External" /><Relationship Id="rId65" Type="http://schemas.openxmlformats.org/officeDocument/2006/relationships/hyperlink" Target="https://podminky.urs.cz/item/CS_URS_2024_01/998776102" TargetMode="External" /><Relationship Id="rId66" Type="http://schemas.openxmlformats.org/officeDocument/2006/relationships/hyperlink" Target="https://podminky.urs.cz/item/CS_URS_2024_01/781472291" TargetMode="External" /><Relationship Id="rId67" Type="http://schemas.openxmlformats.org/officeDocument/2006/relationships/hyperlink" Target="https://podminky.urs.cz/item/CS_URS_2024_01/781474115" TargetMode="External" /><Relationship Id="rId68" Type="http://schemas.openxmlformats.org/officeDocument/2006/relationships/hyperlink" Target="https://podminky.urs.cz/item/CS_URS_2024_01/781492251" TargetMode="External" /><Relationship Id="rId69" Type="http://schemas.openxmlformats.org/officeDocument/2006/relationships/hyperlink" Target="https://podminky.urs.cz/item/CS_URS_2024_01/781495111" TargetMode="External" /><Relationship Id="rId70" Type="http://schemas.openxmlformats.org/officeDocument/2006/relationships/hyperlink" Target="https://podminky.urs.cz/item/CS_URS_2024_01/998781102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211" TargetMode="External" /><Relationship Id="rId2" Type="http://schemas.openxmlformats.org/officeDocument/2006/relationships/hyperlink" Target="https://podminky.urs.cz/item/CS_URS_2024_01/998713103" TargetMode="External" /><Relationship Id="rId3" Type="http://schemas.openxmlformats.org/officeDocument/2006/relationships/hyperlink" Target="https://podminky.urs.cz/item/CS_URS_2024_01/721173722" TargetMode="External" /><Relationship Id="rId4" Type="http://schemas.openxmlformats.org/officeDocument/2006/relationships/hyperlink" Target="https://podminky.urs.cz/item/CS_URS_2024_01/721171906" TargetMode="External" /><Relationship Id="rId5" Type="http://schemas.openxmlformats.org/officeDocument/2006/relationships/hyperlink" Target="https://podminky.urs.cz/item/CS_URS_2024_01/721171902" TargetMode="External" /><Relationship Id="rId6" Type="http://schemas.openxmlformats.org/officeDocument/2006/relationships/hyperlink" Target="https://podminky.urs.cz/item/CS_URS_2024_01/721194104" TargetMode="External" /><Relationship Id="rId7" Type="http://schemas.openxmlformats.org/officeDocument/2006/relationships/hyperlink" Target="https://podminky.urs.cz/item/CS_URS_2024_01/722176114" TargetMode="External" /><Relationship Id="rId8" Type="http://schemas.openxmlformats.org/officeDocument/2006/relationships/hyperlink" Target="https://podminky.urs.cz/item/CS_URS_2024_01/725869101" TargetMode="External" /><Relationship Id="rId9" Type="http://schemas.openxmlformats.org/officeDocument/2006/relationships/hyperlink" Target="https://podminky.urs.cz/item/CS_URS_2024_01/998721103" TargetMode="External" /><Relationship Id="rId10" Type="http://schemas.openxmlformats.org/officeDocument/2006/relationships/hyperlink" Target="https://podminky.urs.cz/item/CS_URS_2024_01/722160976" TargetMode="External" /><Relationship Id="rId11" Type="http://schemas.openxmlformats.org/officeDocument/2006/relationships/hyperlink" Target="https://podminky.urs.cz/item/CS_URS_2024_01/722160973" TargetMode="External" /><Relationship Id="rId12" Type="http://schemas.openxmlformats.org/officeDocument/2006/relationships/hyperlink" Target="https://podminky.urs.cz/item/CS_URS_2024_01/722181221" TargetMode="External" /><Relationship Id="rId13" Type="http://schemas.openxmlformats.org/officeDocument/2006/relationships/hyperlink" Target="https://podminky.urs.cz/item/CS_URS_2024_01/722190401" TargetMode="External" /><Relationship Id="rId14" Type="http://schemas.openxmlformats.org/officeDocument/2006/relationships/hyperlink" Target="https://podminky.urs.cz/item/CS_URS_2024_01/722220111" TargetMode="External" /><Relationship Id="rId15" Type="http://schemas.openxmlformats.org/officeDocument/2006/relationships/hyperlink" Target="https://podminky.urs.cz/item/CS_URS_2024_01/722239101" TargetMode="External" /><Relationship Id="rId16" Type="http://schemas.openxmlformats.org/officeDocument/2006/relationships/hyperlink" Target="https://podminky.urs.cz/item/CS_URS_2024_01/998722103" TargetMode="External" /><Relationship Id="rId17" Type="http://schemas.openxmlformats.org/officeDocument/2006/relationships/hyperlink" Target="https://podminky.urs.cz/item/CS_URS_2024_01/725819402" TargetMode="External" /><Relationship Id="rId18" Type="http://schemas.openxmlformats.org/officeDocument/2006/relationships/hyperlink" Target="https://podminky.urs.cz/item/CS_URS_2024_01/725829131" TargetMode="External" /><Relationship Id="rId19" Type="http://schemas.openxmlformats.org/officeDocument/2006/relationships/hyperlink" Target="https://podminky.urs.cz/item/CS_URS_2024_01/725219102" TargetMode="External" /><Relationship Id="rId20" Type="http://schemas.openxmlformats.org/officeDocument/2006/relationships/hyperlink" Target="https://podminky.urs.cz/item/CS_URS_2024_01/998725103" TargetMode="External" /><Relationship Id="rId21" Type="http://schemas.openxmlformats.org/officeDocument/2006/relationships/hyperlink" Target="https://podminky.urs.cz/item/CS_URS_2024_01/726131001" TargetMode="External" /><Relationship Id="rId22" Type="http://schemas.openxmlformats.org/officeDocument/2006/relationships/hyperlink" Target="https://podminky.urs.cz/item/CS_URS_2024_01/998726113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320105" TargetMode="External" /><Relationship Id="rId2" Type="http://schemas.openxmlformats.org/officeDocument/2006/relationships/hyperlink" Target="https://podminky.urs.cz/item/CS_URS_2024_01/741320361" TargetMode="External" /><Relationship Id="rId3" Type="http://schemas.openxmlformats.org/officeDocument/2006/relationships/hyperlink" Target="https://podminky.urs.cz/item/CS_URS_2024_01/741321003" TargetMode="External" /><Relationship Id="rId4" Type="http://schemas.openxmlformats.org/officeDocument/2006/relationships/hyperlink" Target="https://podminky.urs.cz/item/CS_URS_2024_01/741231002" TargetMode="External" /><Relationship Id="rId5" Type="http://schemas.openxmlformats.org/officeDocument/2006/relationships/hyperlink" Target="https://podminky.urs.cz/item/CS_URS_2024_01/741310101" TargetMode="External" /><Relationship Id="rId6" Type="http://schemas.openxmlformats.org/officeDocument/2006/relationships/hyperlink" Target="https://podminky.urs.cz/item/CS_URS_2024_01/741310122" TargetMode="External" /><Relationship Id="rId7" Type="http://schemas.openxmlformats.org/officeDocument/2006/relationships/hyperlink" Target="https://podminky.urs.cz/item/CS_URS_2024_01/741310203" TargetMode="External" /><Relationship Id="rId8" Type="http://schemas.openxmlformats.org/officeDocument/2006/relationships/hyperlink" Target="https://podminky.urs.cz/item/CS_URS_2024_01/741313001" TargetMode="External" /><Relationship Id="rId9" Type="http://schemas.openxmlformats.org/officeDocument/2006/relationships/hyperlink" Target="https://podminky.urs.cz/item/CS_URS_2024_01/741313082" TargetMode="External" /><Relationship Id="rId10" Type="http://schemas.openxmlformats.org/officeDocument/2006/relationships/hyperlink" Target="https://podminky.urs.cz/item/CS_URS_2024_01/741313082" TargetMode="External" /><Relationship Id="rId11" Type="http://schemas.openxmlformats.org/officeDocument/2006/relationships/hyperlink" Target="https://podminky.urs.cz/item/CS_URS_2024_01/741110513" TargetMode="External" /><Relationship Id="rId12" Type="http://schemas.openxmlformats.org/officeDocument/2006/relationships/hyperlink" Target="https://podminky.urs.cz/item/CS_URS_2023_01/741110063" TargetMode="External" /><Relationship Id="rId13" Type="http://schemas.openxmlformats.org/officeDocument/2006/relationships/hyperlink" Target="https://podminky.urs.cz/item/CS_URS_2024_01/741112002" TargetMode="External" /><Relationship Id="rId14" Type="http://schemas.openxmlformats.org/officeDocument/2006/relationships/hyperlink" Target="https://podminky.urs.cz/item/CS_URS_2024_01/741112001" TargetMode="External" /><Relationship Id="rId15" Type="http://schemas.openxmlformats.org/officeDocument/2006/relationships/hyperlink" Target="https://podminky.urs.cz/item/CS_URS_2024_01/741112201" TargetMode="External" /><Relationship Id="rId16" Type="http://schemas.openxmlformats.org/officeDocument/2006/relationships/hyperlink" Target="https://podminky.urs.cz/item/CS_URS_2024_01/741112022" TargetMode="External" /><Relationship Id="rId17" Type="http://schemas.openxmlformats.org/officeDocument/2006/relationships/hyperlink" Target="https://podminky.urs.cz/item/CS_URS_2024_01/741910611" TargetMode="External" /><Relationship Id="rId18" Type="http://schemas.openxmlformats.org/officeDocument/2006/relationships/hyperlink" Target="https://podminky.urs.cz/item/CS_URS_2024_01/741420021" TargetMode="External" /><Relationship Id="rId19" Type="http://schemas.openxmlformats.org/officeDocument/2006/relationships/hyperlink" Target="https://podminky.urs.cz/item/CS_URS_2024_01/741120201" TargetMode="External" /><Relationship Id="rId20" Type="http://schemas.openxmlformats.org/officeDocument/2006/relationships/hyperlink" Target="https://podminky.urs.cz/item/CS_URS_2024_01/741122201" TargetMode="External" /><Relationship Id="rId21" Type="http://schemas.openxmlformats.org/officeDocument/2006/relationships/hyperlink" Target="https://podminky.urs.cz/item/CS_URS_2024_01/741122211" TargetMode="External" /><Relationship Id="rId22" Type="http://schemas.openxmlformats.org/officeDocument/2006/relationships/hyperlink" Target="https://podminky.urs.cz/item/CS_URS_2024_01/741122231" TargetMode="External" /><Relationship Id="rId23" Type="http://schemas.openxmlformats.org/officeDocument/2006/relationships/hyperlink" Target="https://podminky.urs.cz/item/CS_URS_2024_01/741122611" TargetMode="External" /><Relationship Id="rId24" Type="http://schemas.openxmlformats.org/officeDocument/2006/relationships/hyperlink" Target="https://podminky.urs.cz/item/CS_URS_2024_01/741130001" TargetMode="External" /><Relationship Id="rId25" Type="http://schemas.openxmlformats.org/officeDocument/2006/relationships/hyperlink" Target="https://podminky.urs.cz/item/CS_URS_2024_01/741130004" TargetMode="External" /><Relationship Id="rId26" Type="http://schemas.openxmlformats.org/officeDocument/2006/relationships/hyperlink" Target="https://podminky.urs.cz/item/CS_URS_2024_01/741372112" TargetMode="External" /><Relationship Id="rId27" Type="http://schemas.openxmlformats.org/officeDocument/2006/relationships/hyperlink" Target="https://podminky.urs.cz/item/CS_URS_2024_01/741372101" TargetMode="External" /><Relationship Id="rId28" Type="http://schemas.openxmlformats.org/officeDocument/2006/relationships/hyperlink" Target="https://podminky.urs.cz/item/CS_URS_2024_01/741372042" TargetMode="External" /><Relationship Id="rId29" Type="http://schemas.openxmlformats.org/officeDocument/2006/relationships/hyperlink" Target="https://podminky.urs.cz/item/CS_URS_2024_01/741110511" TargetMode="External" /><Relationship Id="rId30" Type="http://schemas.openxmlformats.org/officeDocument/2006/relationships/hyperlink" Target="https://podminky.urs.cz/item/CS_URS_2024_01/741350032" TargetMode="External" /><Relationship Id="rId31" Type="http://schemas.openxmlformats.org/officeDocument/2006/relationships/hyperlink" Target="https://podminky.urs.cz/item/CS_URS_2024_01/468081311" TargetMode="External" /><Relationship Id="rId32" Type="http://schemas.openxmlformats.org/officeDocument/2006/relationships/hyperlink" Target="https://podminky.urs.cz/item/CS_URS_2024_01/468094111" TargetMode="External" /><Relationship Id="rId33" Type="http://schemas.openxmlformats.org/officeDocument/2006/relationships/hyperlink" Target="https://podminky.urs.cz/item/CS_URS_2024_01/468101411" TargetMode="External" /><Relationship Id="rId34" Type="http://schemas.openxmlformats.org/officeDocument/2006/relationships/hyperlink" Target="https://podminky.urs.cz/item/CS_URS_2024_01/460941211" TargetMode="External" /><Relationship Id="rId35" Type="http://schemas.openxmlformats.org/officeDocument/2006/relationships/hyperlink" Target="https://podminky.urs.cz/item/CS_URS_2024_01/469971111" TargetMode="External" /><Relationship Id="rId36" Type="http://schemas.openxmlformats.org/officeDocument/2006/relationships/hyperlink" Target="https://podminky.urs.cz/item/CS_URS_2024_01/469971121" TargetMode="External" /><Relationship Id="rId37" Type="http://schemas.openxmlformats.org/officeDocument/2006/relationships/hyperlink" Target="https://podminky.urs.cz/item/CS_URS_2024_01/469972111" TargetMode="External" /><Relationship Id="rId38" Type="http://schemas.openxmlformats.org/officeDocument/2006/relationships/hyperlink" Target="https://podminky.urs.cz/item/CS_URS_2024_01/469973114" TargetMode="External" /><Relationship Id="rId39" Type="http://schemas.openxmlformats.org/officeDocument/2006/relationships/hyperlink" Target="https://podminky.urs.cz/item/CS_URS_2024_01/763101811" TargetMode="External" /><Relationship Id="rId40" Type="http://schemas.openxmlformats.org/officeDocument/2006/relationships/hyperlink" Target="https://podminky.urs.cz/item/CS_URS_2024_01/741374811" TargetMode="External" /><Relationship Id="rId41" Type="http://schemas.openxmlformats.org/officeDocument/2006/relationships/hyperlink" Target="https://podminky.urs.cz/item/CS_URS_2024_01/741374853" TargetMode="External" /><Relationship Id="rId42" Type="http://schemas.openxmlformats.org/officeDocument/2006/relationships/hyperlink" Target="https://podminky.urs.cz/item/CS_URS_2024_01/210280002" TargetMode="External" /><Relationship Id="rId43" Type="http://schemas.openxmlformats.org/officeDocument/2006/relationships/hyperlink" Target="https://podminky.urs.cz/item/CS_URS_2024_01/210280101.1" TargetMode="External" /><Relationship Id="rId44" Type="http://schemas.openxmlformats.org/officeDocument/2006/relationships/hyperlink" Target="https://podminky.urs.cz/item/CS_URS_2023_01/HZS2231" TargetMode="External" /><Relationship Id="rId4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Pardubická nemocnice - pokladny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Pardubice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7.9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Nemocnice Pardubického kraje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Penta Projekt s.r.o., Mrštíkova 12, Jihlava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Avuk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ROUND(AS95+AS105,2)</f>
        <v>0</v>
      </c>
      <c r="AT94" s="114">
        <f>ROUND(SUM(AV94:AW94),2)</f>
        <v>0</v>
      </c>
      <c r="AU94" s="115">
        <f>ROUND(AU95+AU105,5)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ROUND(AZ95+AZ105,2)</f>
        <v>0</v>
      </c>
      <c r="BA94" s="114">
        <f>ROUND(BA95+BA105,2)</f>
        <v>0</v>
      </c>
      <c r="BB94" s="114">
        <f>ROUND(BB95+BB105,2)</f>
        <v>0</v>
      </c>
      <c r="BC94" s="114">
        <f>ROUND(BC95+BC105,2)</f>
        <v>0</v>
      </c>
      <c r="BD94" s="116">
        <f>ROUND(BD95+BD105,2)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ROUND(SUM(AG96:AG104),2)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ROUND(SUM(AS96:AS104),2)</f>
        <v>0</v>
      </c>
      <c r="AT95" s="128">
        <f>ROUND(SUM(AV95:AW95),2)</f>
        <v>0</v>
      </c>
      <c r="AU95" s="129">
        <f>ROUND(SUM(AU96:AU104),5)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ROUND(SUM(AZ96:AZ104),2)</f>
        <v>0</v>
      </c>
      <c r="BA95" s="128">
        <f>ROUND(SUM(BA96:BA104),2)</f>
        <v>0</v>
      </c>
      <c r="BB95" s="128">
        <f>ROUND(SUM(BB96:BB104),2)</f>
        <v>0</v>
      </c>
      <c r="BC95" s="128">
        <f>ROUND(SUM(BC96:BC104),2)</f>
        <v>0</v>
      </c>
      <c r="BD95" s="130">
        <f>ROUND(SUM(BD96:BD104),2)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'D1.01.1 - Stavební'!J32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'D1.01.1 - Stavební'!P143</f>
        <v>0</v>
      </c>
      <c r="AV96" s="138">
        <f>'D1.01.1 - Stavební'!J35</f>
        <v>0</v>
      </c>
      <c r="AW96" s="138">
        <f>'D1.01.1 - Stavební'!J36</f>
        <v>0</v>
      </c>
      <c r="AX96" s="138">
        <f>'D1.01.1 - Stavební'!J37</f>
        <v>0</v>
      </c>
      <c r="AY96" s="138">
        <f>'D1.01.1 - Stavební'!J38</f>
        <v>0</v>
      </c>
      <c r="AZ96" s="138">
        <f>'D1.01.1 - Stavební'!F35</f>
        <v>0</v>
      </c>
      <c r="BA96" s="138">
        <f>'D1.01.1 - Stavební'!F36</f>
        <v>0</v>
      </c>
      <c r="BB96" s="138">
        <f>'D1.01.1 - Stavební'!F37</f>
        <v>0</v>
      </c>
      <c r="BC96" s="138">
        <f>'D1.01.1 - Stavební'!F38</f>
        <v>0</v>
      </c>
      <c r="BD96" s="140">
        <f>'D1.01.1 - Stavební'!F39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'D1.01.3 - Požárně bezpečn...'!J32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'D1.01.3 - Požárně bezpečn...'!P121</f>
        <v>0</v>
      </c>
      <c r="AV97" s="138">
        <f>'D1.01.3 - Požárně bezpečn...'!J35</f>
        <v>0</v>
      </c>
      <c r="AW97" s="138">
        <f>'D1.01.3 - Požárně bezpečn...'!J36</f>
        <v>0</v>
      </c>
      <c r="AX97" s="138">
        <f>'D1.01.3 - Požárně bezpečn...'!J37</f>
        <v>0</v>
      </c>
      <c r="AY97" s="138">
        <f>'D1.01.3 - Požárně bezpečn...'!J38</f>
        <v>0</v>
      </c>
      <c r="AZ97" s="138">
        <f>'D1.01.3 - Požárně bezpečn...'!F35</f>
        <v>0</v>
      </c>
      <c r="BA97" s="138">
        <f>'D1.01.3 - Požárně bezpečn...'!F36</f>
        <v>0</v>
      </c>
      <c r="BB97" s="138">
        <f>'D1.01.3 - Požárně bezpečn...'!F37</f>
        <v>0</v>
      </c>
      <c r="BC97" s="138">
        <f>'D1.01.3 - Požárně bezpečn...'!F38</f>
        <v>0</v>
      </c>
      <c r="BD97" s="140">
        <f>'D1.01.3 - Požárně bezpečn...'!F39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'D1.01.4b - Chlazení'!J32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'D1.01.4b - Chlazení'!P129</f>
        <v>0</v>
      </c>
      <c r="AV98" s="138">
        <f>'D1.01.4b - Chlazení'!J35</f>
        <v>0</v>
      </c>
      <c r="AW98" s="138">
        <f>'D1.01.4b - Chlazení'!J36</f>
        <v>0</v>
      </c>
      <c r="AX98" s="138">
        <f>'D1.01.4b - Chlazení'!J37</f>
        <v>0</v>
      </c>
      <c r="AY98" s="138">
        <f>'D1.01.4b - Chlazení'!J38</f>
        <v>0</v>
      </c>
      <c r="AZ98" s="138">
        <f>'D1.01.4b - Chlazení'!F35</f>
        <v>0</v>
      </c>
      <c r="BA98" s="138">
        <f>'D1.01.4b - Chlazení'!F36</f>
        <v>0</v>
      </c>
      <c r="BB98" s="138">
        <f>'D1.01.4b - Chlazení'!F37</f>
        <v>0</v>
      </c>
      <c r="BC98" s="138">
        <f>'D1.01.4b - Chlazení'!F38</f>
        <v>0</v>
      </c>
      <c r="BD98" s="140">
        <f>'D1.01.4b - Chlazení'!F39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'D1.01.4c - Vzduchotechnika'!J32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'D1.01.4c - Vzduchotechnika'!P123</f>
        <v>0</v>
      </c>
      <c r="AV99" s="138">
        <f>'D1.01.4c - Vzduchotechnika'!J35</f>
        <v>0</v>
      </c>
      <c r="AW99" s="138">
        <f>'D1.01.4c - Vzduchotechnika'!J36</f>
        <v>0</v>
      </c>
      <c r="AX99" s="138">
        <f>'D1.01.4c - Vzduchotechnika'!J37</f>
        <v>0</v>
      </c>
      <c r="AY99" s="138">
        <f>'D1.01.4c - Vzduchotechnika'!J38</f>
        <v>0</v>
      </c>
      <c r="AZ99" s="138">
        <f>'D1.01.4c - Vzduchotechnika'!F35</f>
        <v>0</v>
      </c>
      <c r="BA99" s="138">
        <f>'D1.01.4c - Vzduchotechnika'!F36</f>
        <v>0</v>
      </c>
      <c r="BB99" s="138">
        <f>'D1.01.4c - Vzduchotechnika'!F37</f>
        <v>0</v>
      </c>
      <c r="BC99" s="138">
        <f>'D1.01.4c - Vzduchotechnika'!F38</f>
        <v>0</v>
      </c>
      <c r="BD99" s="140">
        <f>'D1.01.4c - Vzduchotechnika'!F39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84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'D1.01.4d - Měření a regulace'!J32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'D1.01.4d - Měření a regulace'!P123</f>
        <v>0</v>
      </c>
      <c r="AV100" s="138">
        <f>'D1.01.4d - Měření a regulace'!J35</f>
        <v>0</v>
      </c>
      <c r="AW100" s="138">
        <f>'D1.01.4d - Měření a regulace'!J36</f>
        <v>0</v>
      </c>
      <c r="AX100" s="138">
        <f>'D1.01.4d - Měření a regulace'!J37</f>
        <v>0</v>
      </c>
      <c r="AY100" s="138">
        <f>'D1.01.4d - Měření a regulace'!J38</f>
        <v>0</v>
      </c>
      <c r="AZ100" s="138">
        <f>'D1.01.4d - Měření a regulace'!F35</f>
        <v>0</v>
      </c>
      <c r="BA100" s="138">
        <f>'D1.01.4d - Měření a regulace'!F36</f>
        <v>0</v>
      </c>
      <c r="BB100" s="138">
        <f>'D1.01.4d - Měření a regulace'!F37</f>
        <v>0</v>
      </c>
      <c r="BC100" s="138">
        <f>'D1.01.4d - Měření a regulace'!F38</f>
        <v>0</v>
      </c>
      <c r="BD100" s="140">
        <f>'D1.01.4d - Měření a regulace'!F39</f>
        <v>0</v>
      </c>
      <c r="BE100" s="4"/>
      <c r="BT100" s="141" t="s">
        <v>85</v>
      </c>
      <c r="BV100" s="141" t="s">
        <v>78</v>
      </c>
      <c r="BW100" s="141" t="s">
        <v>102</v>
      </c>
      <c r="BX100" s="141" t="s">
        <v>84</v>
      </c>
      <c r="CL100" s="141" t="s">
        <v>1</v>
      </c>
    </row>
    <row r="101" s="4" customFormat="1" ht="16.5" customHeight="1">
      <c r="A101" s="132" t="s">
        <v>86</v>
      </c>
      <c r="B101" s="70"/>
      <c r="C101" s="133"/>
      <c r="D101" s="133"/>
      <c r="E101" s="134" t="s">
        <v>103</v>
      </c>
      <c r="F101" s="134"/>
      <c r="G101" s="134"/>
      <c r="H101" s="134"/>
      <c r="I101" s="134"/>
      <c r="J101" s="133"/>
      <c r="K101" s="134" t="s">
        <v>104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'D1.01.4e - Zdravotně tech...'!J32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89</v>
      </c>
      <c r="AR101" s="72"/>
      <c r="AS101" s="137">
        <v>0</v>
      </c>
      <c r="AT101" s="138">
        <f>ROUND(SUM(AV101:AW101),2)</f>
        <v>0</v>
      </c>
      <c r="AU101" s="139">
        <f>'D1.01.4e - Zdravotně tech...'!P127</f>
        <v>0</v>
      </c>
      <c r="AV101" s="138">
        <f>'D1.01.4e - Zdravotně tech...'!J35</f>
        <v>0</v>
      </c>
      <c r="AW101" s="138">
        <f>'D1.01.4e - Zdravotně tech...'!J36</f>
        <v>0</v>
      </c>
      <c r="AX101" s="138">
        <f>'D1.01.4e - Zdravotně tech...'!J37</f>
        <v>0</v>
      </c>
      <c r="AY101" s="138">
        <f>'D1.01.4e - Zdravotně tech...'!J38</f>
        <v>0</v>
      </c>
      <c r="AZ101" s="138">
        <f>'D1.01.4e - Zdravotně tech...'!F35</f>
        <v>0</v>
      </c>
      <c r="BA101" s="138">
        <f>'D1.01.4e - Zdravotně tech...'!F36</f>
        <v>0</v>
      </c>
      <c r="BB101" s="138">
        <f>'D1.01.4e - Zdravotně tech...'!F37</f>
        <v>0</v>
      </c>
      <c r="BC101" s="138">
        <f>'D1.01.4e - Zdravotně tech...'!F38</f>
        <v>0</v>
      </c>
      <c r="BD101" s="140">
        <f>'D1.01.4e - Zdravotně tech...'!F39</f>
        <v>0</v>
      </c>
      <c r="BE101" s="4"/>
      <c r="BT101" s="141" t="s">
        <v>85</v>
      </c>
      <c r="BV101" s="141" t="s">
        <v>78</v>
      </c>
      <c r="BW101" s="141" t="s">
        <v>105</v>
      </c>
      <c r="BX101" s="141" t="s">
        <v>84</v>
      </c>
      <c r="CL101" s="141" t="s">
        <v>1</v>
      </c>
    </row>
    <row r="102" s="4" customFormat="1" ht="16.5" customHeight="1">
      <c r="A102" s="132" t="s">
        <v>86</v>
      </c>
      <c r="B102" s="70"/>
      <c r="C102" s="133"/>
      <c r="D102" s="133"/>
      <c r="E102" s="134" t="s">
        <v>106</v>
      </c>
      <c r="F102" s="134"/>
      <c r="G102" s="134"/>
      <c r="H102" s="134"/>
      <c r="I102" s="134"/>
      <c r="J102" s="133"/>
      <c r="K102" s="134" t="s">
        <v>107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'D1.01.4g - Silnoproudá el...'!J32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'D1.01.4g - Silnoproudá el...'!P129</f>
        <v>0</v>
      </c>
      <c r="AV102" s="138">
        <f>'D1.01.4g - Silnoproudá el...'!J35</f>
        <v>0</v>
      </c>
      <c r="AW102" s="138">
        <f>'D1.01.4g - Silnoproudá el...'!J36</f>
        <v>0</v>
      </c>
      <c r="AX102" s="138">
        <f>'D1.01.4g - Silnoproudá el...'!J37</f>
        <v>0</v>
      </c>
      <c r="AY102" s="138">
        <f>'D1.01.4g - Silnoproudá el...'!J38</f>
        <v>0</v>
      </c>
      <c r="AZ102" s="138">
        <f>'D1.01.4g - Silnoproudá el...'!F35</f>
        <v>0</v>
      </c>
      <c r="BA102" s="138">
        <f>'D1.01.4g - Silnoproudá el...'!F36</f>
        <v>0</v>
      </c>
      <c r="BB102" s="138">
        <f>'D1.01.4g - Silnoproudá el...'!F37</f>
        <v>0</v>
      </c>
      <c r="BC102" s="138">
        <f>'D1.01.4g - Silnoproudá el...'!F38</f>
        <v>0</v>
      </c>
      <c r="BD102" s="140">
        <f>'D1.01.4g - Silnoproudá el...'!F39</f>
        <v>0</v>
      </c>
      <c r="BE102" s="4"/>
      <c r="BT102" s="141" t="s">
        <v>85</v>
      </c>
      <c r="BV102" s="141" t="s">
        <v>78</v>
      </c>
      <c r="BW102" s="141" t="s">
        <v>108</v>
      </c>
      <c r="BX102" s="141" t="s">
        <v>84</v>
      </c>
      <c r="CL102" s="141" t="s">
        <v>1</v>
      </c>
    </row>
    <row r="103" s="4" customFormat="1" ht="25.5" customHeight="1">
      <c r="A103" s="132" t="s">
        <v>86</v>
      </c>
      <c r="B103" s="70"/>
      <c r="C103" s="133"/>
      <c r="D103" s="133"/>
      <c r="E103" s="134" t="s">
        <v>109</v>
      </c>
      <c r="F103" s="134"/>
      <c r="G103" s="134"/>
      <c r="H103" s="134"/>
      <c r="I103" s="134"/>
      <c r="J103" s="133"/>
      <c r="K103" s="134" t="s">
        <v>110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'D1.01.4h1 - Slaboproudá e...'!J32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89</v>
      </c>
      <c r="AR103" s="72"/>
      <c r="AS103" s="137">
        <v>0</v>
      </c>
      <c r="AT103" s="138">
        <f>ROUND(SUM(AV103:AW103),2)</f>
        <v>0</v>
      </c>
      <c r="AU103" s="139">
        <f>'D1.01.4h1 - Slaboproudá e...'!P127</f>
        <v>0</v>
      </c>
      <c r="AV103" s="138">
        <f>'D1.01.4h1 - Slaboproudá e...'!J35</f>
        <v>0</v>
      </c>
      <c r="AW103" s="138">
        <f>'D1.01.4h1 - Slaboproudá e...'!J36</f>
        <v>0</v>
      </c>
      <c r="AX103" s="138">
        <f>'D1.01.4h1 - Slaboproudá e...'!J37</f>
        <v>0</v>
      </c>
      <c r="AY103" s="138">
        <f>'D1.01.4h1 - Slaboproudá e...'!J38</f>
        <v>0</v>
      </c>
      <c r="AZ103" s="138">
        <f>'D1.01.4h1 - Slaboproudá e...'!F35</f>
        <v>0</v>
      </c>
      <c r="BA103" s="138">
        <f>'D1.01.4h1 - Slaboproudá e...'!F36</f>
        <v>0</v>
      </c>
      <c r="BB103" s="138">
        <f>'D1.01.4h1 - Slaboproudá e...'!F37</f>
        <v>0</v>
      </c>
      <c r="BC103" s="138">
        <f>'D1.01.4h1 - Slaboproudá e...'!F38</f>
        <v>0</v>
      </c>
      <c r="BD103" s="140">
        <f>'D1.01.4h1 - Slaboproudá e...'!F39</f>
        <v>0</v>
      </c>
      <c r="BE103" s="4"/>
      <c r="BT103" s="141" t="s">
        <v>85</v>
      </c>
      <c r="BV103" s="141" t="s">
        <v>78</v>
      </c>
      <c r="BW103" s="141" t="s">
        <v>111</v>
      </c>
      <c r="BX103" s="141" t="s">
        <v>84</v>
      </c>
      <c r="CL103" s="141" t="s">
        <v>1</v>
      </c>
    </row>
    <row r="104" s="4" customFormat="1" ht="25.5" customHeight="1">
      <c r="A104" s="132" t="s">
        <v>86</v>
      </c>
      <c r="B104" s="70"/>
      <c r="C104" s="133"/>
      <c r="D104" s="133"/>
      <c r="E104" s="134" t="s">
        <v>112</v>
      </c>
      <c r="F104" s="134"/>
      <c r="G104" s="134"/>
      <c r="H104" s="134"/>
      <c r="I104" s="134"/>
      <c r="J104" s="133"/>
      <c r="K104" s="134" t="s">
        <v>113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'D1.01.4h3 - Elektrická po...'!J32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89</v>
      </c>
      <c r="AR104" s="72"/>
      <c r="AS104" s="137">
        <v>0</v>
      </c>
      <c r="AT104" s="138">
        <f>ROUND(SUM(AV104:AW104),2)</f>
        <v>0</v>
      </c>
      <c r="AU104" s="139">
        <f>'D1.01.4h3 - Elektrická po...'!P131</f>
        <v>0</v>
      </c>
      <c r="AV104" s="138">
        <f>'D1.01.4h3 - Elektrická po...'!J35</f>
        <v>0</v>
      </c>
      <c r="AW104" s="138">
        <f>'D1.01.4h3 - Elektrická po...'!J36</f>
        <v>0</v>
      </c>
      <c r="AX104" s="138">
        <f>'D1.01.4h3 - Elektrická po...'!J37</f>
        <v>0</v>
      </c>
      <c r="AY104" s="138">
        <f>'D1.01.4h3 - Elektrická po...'!J38</f>
        <v>0</v>
      </c>
      <c r="AZ104" s="138">
        <f>'D1.01.4h3 - Elektrická po...'!F35</f>
        <v>0</v>
      </c>
      <c r="BA104" s="138">
        <f>'D1.01.4h3 - Elektrická po...'!F36</f>
        <v>0</v>
      </c>
      <c r="BB104" s="138">
        <f>'D1.01.4h3 - Elektrická po...'!F37</f>
        <v>0</v>
      </c>
      <c r="BC104" s="138">
        <f>'D1.01.4h3 - Elektrická po...'!F38</f>
        <v>0</v>
      </c>
      <c r="BD104" s="140">
        <f>'D1.01.4h3 - Elektrická po...'!F39</f>
        <v>0</v>
      </c>
      <c r="BE104" s="4"/>
      <c r="BT104" s="141" t="s">
        <v>85</v>
      </c>
      <c r="BV104" s="141" t="s">
        <v>78</v>
      </c>
      <c r="BW104" s="141" t="s">
        <v>114</v>
      </c>
      <c r="BX104" s="141" t="s">
        <v>84</v>
      </c>
      <c r="CL104" s="141" t="s">
        <v>1</v>
      </c>
    </row>
    <row r="105" s="7" customFormat="1" ht="16.5" customHeight="1">
      <c r="A105" s="132" t="s">
        <v>86</v>
      </c>
      <c r="B105" s="119"/>
      <c r="C105" s="120"/>
      <c r="D105" s="121" t="s">
        <v>115</v>
      </c>
      <c r="E105" s="121"/>
      <c r="F105" s="121"/>
      <c r="G105" s="121"/>
      <c r="H105" s="121"/>
      <c r="I105" s="122"/>
      <c r="J105" s="121" t="s">
        <v>116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4">
        <f>'VRN - Vedlejší rozpočtové...'!J30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82</v>
      </c>
      <c r="AR105" s="126"/>
      <c r="AS105" s="142">
        <v>0</v>
      </c>
      <c r="AT105" s="143">
        <f>ROUND(SUM(AV105:AW105),2)</f>
        <v>0</v>
      </c>
      <c r="AU105" s="144">
        <f>'VRN - Vedlejší rozpočtové...'!P123</f>
        <v>0</v>
      </c>
      <c r="AV105" s="143">
        <f>'VRN - Vedlejší rozpočtové...'!J33</f>
        <v>0</v>
      </c>
      <c r="AW105" s="143">
        <f>'VRN - Vedlejší rozpočtové...'!J34</f>
        <v>0</v>
      </c>
      <c r="AX105" s="143">
        <f>'VRN - Vedlejší rozpočtové...'!J35</f>
        <v>0</v>
      </c>
      <c r="AY105" s="143">
        <f>'VRN - Vedlejší rozpočtové...'!J36</f>
        <v>0</v>
      </c>
      <c r="AZ105" s="143">
        <f>'VRN - Vedlejší rozpočtové...'!F33</f>
        <v>0</v>
      </c>
      <c r="BA105" s="143">
        <f>'VRN - Vedlejší rozpočtové...'!F34</f>
        <v>0</v>
      </c>
      <c r="BB105" s="143">
        <f>'VRN - Vedlejší rozpočtové...'!F35</f>
        <v>0</v>
      </c>
      <c r="BC105" s="143">
        <f>'VRN - Vedlejší rozpočtové...'!F36</f>
        <v>0</v>
      </c>
      <c r="BD105" s="145">
        <f>'VRN - Vedlejší rozpočtové...'!F37</f>
        <v>0</v>
      </c>
      <c r="BE105" s="7"/>
      <c r="BT105" s="131" t="s">
        <v>83</v>
      </c>
      <c r="BV105" s="131" t="s">
        <v>78</v>
      </c>
      <c r="BW105" s="131" t="s">
        <v>117</v>
      </c>
      <c r="BX105" s="131" t="s">
        <v>5</v>
      </c>
      <c r="CL105" s="131" t="s">
        <v>1</v>
      </c>
      <c r="CM105" s="131" t="s">
        <v>85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E6dLObh5fuxf16VpDeCHQScGEQqCcUPTuDP9l/P5x8CuK1T2SSkCJ5DlI3I09SneykRq/okFouOiFzQjjhOgqw==" hashValue="m7uWYhgvBHJLklMiePyyFO69tL88K2ppRqJ5f6LiZn+EKPZ7JtR5fNlOjkSSYhZLVPLZL2VFn/eOUcXofEn2Iw==" algorithmName="SHA-512" password="CC35"/>
  <mergeCells count="82"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  <mergeCell ref="K97:AF97"/>
    <mergeCell ref="K101:AF101"/>
    <mergeCell ref="K102:AF102"/>
    <mergeCell ref="K103:AF103"/>
    <mergeCell ref="K99:AF99"/>
    <mergeCell ref="K98:AF98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104:AM104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4:AP104"/>
    <mergeCell ref="AN103:AP103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AS89:AT91"/>
    <mergeCell ref="AN105:AP105"/>
    <mergeCell ref="AG105:AM105"/>
    <mergeCell ref="AN94:AP94"/>
  </mergeCells>
  <hyperlinks>
    <hyperlink ref="A96" location="'D1.01.1 - Stavební'!C2" display="/"/>
    <hyperlink ref="A97" location="'D1.01.3 - Požárně bezpečn...'!C2" display="/"/>
    <hyperlink ref="A98" location="'D1.01.4b - Chlazení'!C2" display="/"/>
    <hyperlink ref="A99" location="'D1.01.4c - Vzduchotechnika'!C2" display="/"/>
    <hyperlink ref="A100" location="'D1.01.4d - Měření a regulace'!C2" display="/"/>
    <hyperlink ref="A101" location="'D1.01.4e - Zdravotně tech...'!C2" display="/"/>
    <hyperlink ref="A102" location="'D1.01.4g - Silnoproudá el...'!C2" display="/"/>
    <hyperlink ref="A103" location="'D1.01.4h1 - Slaboproudá e...'!C2" display="/"/>
    <hyperlink ref="A104" location="'D1.01.4h3 - Elektrická po...'!C2" display="/"/>
    <hyperlink ref="A10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1932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1777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ROUND((SUM(BE131:BE196)),  2)</f>
        <v>0</v>
      </c>
      <c r="G35" s="38"/>
      <c r="H35" s="38"/>
      <c r="I35" s="164">
        <v>0.20999999999999999</v>
      </c>
      <c r="J35" s="163">
        <f>ROUND(((SUM(BE131:BE196))*I35),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ROUND((SUM(BF131:BF196)),  2)</f>
        <v>0</v>
      </c>
      <c r="G36" s="38"/>
      <c r="H36" s="38"/>
      <c r="I36" s="164">
        <v>0.12</v>
      </c>
      <c r="J36" s="163">
        <f>ROUND(((SUM(BF131:BF196))*I36),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ROUND((SUM(BG131:BG196)),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ROUND((SUM(BH131:BH196)),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ROUND((SUM(BI131:BI196)),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D1.01.4h3 - Elektrická požární signalizace (EPS) a evakuační rozhlas (EVAC)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Jan Fikejs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1933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1934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1935</v>
      </c>
      <c r="E101" s="196"/>
      <c r="F101" s="196"/>
      <c r="G101" s="196"/>
      <c r="H101" s="196"/>
      <c r="I101" s="196"/>
      <c r="J101" s="197">
        <f>J140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1936</v>
      </c>
      <c r="E102" s="196"/>
      <c r="F102" s="196"/>
      <c r="G102" s="196"/>
      <c r="H102" s="196"/>
      <c r="I102" s="196"/>
      <c r="J102" s="197">
        <f>J145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1937</v>
      </c>
      <c r="E103" s="196"/>
      <c r="F103" s="196"/>
      <c r="G103" s="196"/>
      <c r="H103" s="196"/>
      <c r="I103" s="196"/>
      <c r="J103" s="197">
        <f>J152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1938</v>
      </c>
      <c r="E104" s="196"/>
      <c r="F104" s="196"/>
      <c r="G104" s="196"/>
      <c r="H104" s="196"/>
      <c r="I104" s="196"/>
      <c r="J104" s="197">
        <f>J155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1939</v>
      </c>
      <c r="E105" s="196"/>
      <c r="F105" s="196"/>
      <c r="G105" s="196"/>
      <c r="H105" s="196"/>
      <c r="I105" s="196"/>
      <c r="J105" s="197">
        <f>J161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1940</v>
      </c>
      <c r="E106" s="196"/>
      <c r="F106" s="196"/>
      <c r="G106" s="196"/>
      <c r="H106" s="196"/>
      <c r="I106" s="196"/>
      <c r="J106" s="197">
        <f>J167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1941</v>
      </c>
      <c r="E107" s="196"/>
      <c r="F107" s="196"/>
      <c r="G107" s="196"/>
      <c r="H107" s="196"/>
      <c r="I107" s="196"/>
      <c r="J107" s="197">
        <f>J170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1942</v>
      </c>
      <c r="E108" s="191"/>
      <c r="F108" s="191"/>
      <c r="G108" s="191"/>
      <c r="H108" s="191"/>
      <c r="I108" s="191"/>
      <c r="J108" s="192">
        <f>J177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8"/>
      <c r="C109" s="189"/>
      <c r="D109" s="190" t="s">
        <v>1943</v>
      </c>
      <c r="E109" s="191"/>
      <c r="F109" s="191"/>
      <c r="G109" s="191"/>
      <c r="H109" s="191"/>
      <c r="I109" s="191"/>
      <c r="J109" s="192">
        <f>J193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Pardubická nemocnice - pokladny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119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120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121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30" customHeight="1">
      <c r="A123" s="38"/>
      <c r="B123" s="39"/>
      <c r="C123" s="40"/>
      <c r="D123" s="40"/>
      <c r="E123" s="76" t="str">
        <f>E11</f>
        <v>D1.01.4h3 - Elektrická požární signalizace (EPS) a evakuační rozhlas (EVAC)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Pardubice</v>
      </c>
      <c r="G125" s="40"/>
      <c r="H125" s="40"/>
      <c r="I125" s="32" t="s">
        <v>22</v>
      </c>
      <c r="J125" s="79" t="str">
        <f>IF(J14="","",J14)</f>
        <v>27. 5. 2024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7.9" customHeight="1">
      <c r="A127" s="38"/>
      <c r="B127" s="39"/>
      <c r="C127" s="32" t="s">
        <v>24</v>
      </c>
      <c r="D127" s="40"/>
      <c r="E127" s="40"/>
      <c r="F127" s="27" t="str">
        <f>E17</f>
        <v>Nemocnice Pardubického kraje a.s.</v>
      </c>
      <c r="G127" s="40"/>
      <c r="H127" s="40"/>
      <c r="I127" s="32" t="s">
        <v>30</v>
      </c>
      <c r="J127" s="36" t="str">
        <f>E23</f>
        <v>Penta Projekt s.r.o., Mrštíkova 12, Jihlava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32" t="s">
        <v>32</v>
      </c>
      <c r="J128" s="36" t="str">
        <f>E26</f>
        <v>Jan Fikejs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152</v>
      </c>
      <c r="D130" s="202" t="s">
        <v>61</v>
      </c>
      <c r="E130" s="202" t="s">
        <v>57</v>
      </c>
      <c r="F130" s="202" t="s">
        <v>58</v>
      </c>
      <c r="G130" s="202" t="s">
        <v>153</v>
      </c>
      <c r="H130" s="202" t="s">
        <v>154</v>
      </c>
      <c r="I130" s="202" t="s">
        <v>155</v>
      </c>
      <c r="J130" s="202" t="s">
        <v>125</v>
      </c>
      <c r="K130" s="203" t="s">
        <v>156</v>
      </c>
      <c r="L130" s="204"/>
      <c r="M130" s="100" t="s">
        <v>1</v>
      </c>
      <c r="N130" s="101" t="s">
        <v>40</v>
      </c>
      <c r="O130" s="101" t="s">
        <v>157</v>
      </c>
      <c r="P130" s="101" t="s">
        <v>158</v>
      </c>
      <c r="Q130" s="101" t="s">
        <v>159</v>
      </c>
      <c r="R130" s="101" t="s">
        <v>160</v>
      </c>
      <c r="S130" s="101" t="s">
        <v>161</v>
      </c>
      <c r="T130" s="102" t="s">
        <v>162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163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P132+P177+P193</f>
        <v>0</v>
      </c>
      <c r="Q131" s="104"/>
      <c r="R131" s="207">
        <f>R132+R177+R193</f>
        <v>0</v>
      </c>
      <c r="S131" s="104"/>
      <c r="T131" s="208">
        <f>T132+T177+T193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127</v>
      </c>
      <c r="BK131" s="209">
        <f>BK132+BK177+BK193</f>
        <v>0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1037</v>
      </c>
      <c r="F132" s="213" t="s">
        <v>1944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P133+P140+P145+P152+P155+P161+P167+P170</f>
        <v>0</v>
      </c>
      <c r="Q132" s="218"/>
      <c r="R132" s="219">
        <f>R133+R140+R145+R152+R155+R161+R167+R170</f>
        <v>0</v>
      </c>
      <c r="S132" s="218"/>
      <c r="T132" s="220">
        <f>T133+T140+T145+T152+T155+T161+T167+T170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76</v>
      </c>
      <c r="AY132" s="221" t="s">
        <v>166</v>
      </c>
      <c r="BK132" s="223">
        <f>BK133+BK140+BK145+BK152+BK155+BK161+BK167+BK170</f>
        <v>0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1063</v>
      </c>
      <c r="F133" s="224" t="s">
        <v>1945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SUM(P134:P139)</f>
        <v>0</v>
      </c>
      <c r="Q133" s="218"/>
      <c r="R133" s="219">
        <f>SUM(R134:R139)</f>
        <v>0</v>
      </c>
      <c r="S133" s="218"/>
      <c r="T133" s="220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75</v>
      </c>
      <c r="AU133" s="222" t="s">
        <v>83</v>
      </c>
      <c r="AY133" s="221" t="s">
        <v>166</v>
      </c>
      <c r="BK133" s="223">
        <f>SUM(BK134:BK139)</f>
        <v>0</v>
      </c>
    </row>
    <row r="134" s="2" customFormat="1" ht="16.5" customHeight="1">
      <c r="A134" s="38"/>
      <c r="B134" s="39"/>
      <c r="C134" s="226" t="s">
        <v>83</v>
      </c>
      <c r="D134" s="226" t="s">
        <v>169</v>
      </c>
      <c r="E134" s="227" t="s">
        <v>1946</v>
      </c>
      <c r="F134" s="228" t="s">
        <v>1947</v>
      </c>
      <c r="G134" s="229" t="s">
        <v>533</v>
      </c>
      <c r="H134" s="230">
        <v>2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174</v>
      </c>
      <c r="AT134" s="237" t="s">
        <v>169</v>
      </c>
      <c r="AU134" s="237" t="s">
        <v>85</v>
      </c>
      <c r="AY134" s="17" t="s">
        <v>166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174</v>
      </c>
      <c r="BM134" s="237" t="s">
        <v>85</v>
      </c>
    </row>
    <row r="135" s="2" customFormat="1" ht="16.5" customHeight="1">
      <c r="A135" s="38"/>
      <c r="B135" s="39"/>
      <c r="C135" s="226" t="s">
        <v>85</v>
      </c>
      <c r="D135" s="226" t="s">
        <v>169</v>
      </c>
      <c r="E135" s="227" t="s">
        <v>1948</v>
      </c>
      <c r="F135" s="228" t="s">
        <v>1949</v>
      </c>
      <c r="G135" s="229" t="s">
        <v>533</v>
      </c>
      <c r="H135" s="230">
        <v>2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174</v>
      </c>
      <c r="AT135" s="237" t="s">
        <v>169</v>
      </c>
      <c r="AU135" s="237" t="s">
        <v>85</v>
      </c>
      <c r="AY135" s="17" t="s">
        <v>166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174</v>
      </c>
      <c r="BM135" s="237" t="s">
        <v>174</v>
      </c>
    </row>
    <row r="136" s="2" customFormat="1" ht="16.5" customHeight="1">
      <c r="A136" s="38"/>
      <c r="B136" s="39"/>
      <c r="C136" s="226" t="s">
        <v>167</v>
      </c>
      <c r="D136" s="226" t="s">
        <v>169</v>
      </c>
      <c r="E136" s="227" t="s">
        <v>1950</v>
      </c>
      <c r="F136" s="228" t="s">
        <v>1951</v>
      </c>
      <c r="G136" s="229" t="s">
        <v>533</v>
      </c>
      <c r="H136" s="230">
        <v>2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174</v>
      </c>
      <c r="AT136" s="237" t="s">
        <v>169</v>
      </c>
      <c r="AU136" s="237" t="s">
        <v>85</v>
      </c>
      <c r="AY136" s="17" t="s">
        <v>166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174</v>
      </c>
      <c r="BM136" s="237" t="s">
        <v>182</v>
      </c>
    </row>
    <row r="137" s="2" customFormat="1" ht="16.5" customHeight="1">
      <c r="A137" s="38"/>
      <c r="B137" s="39"/>
      <c r="C137" s="226" t="s">
        <v>174</v>
      </c>
      <c r="D137" s="226" t="s">
        <v>169</v>
      </c>
      <c r="E137" s="227" t="s">
        <v>1952</v>
      </c>
      <c r="F137" s="228" t="s">
        <v>1953</v>
      </c>
      <c r="G137" s="229" t="s">
        <v>1032</v>
      </c>
      <c r="H137" s="230">
        <v>2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174</v>
      </c>
      <c r="AT137" s="237" t="s">
        <v>169</v>
      </c>
      <c r="AU137" s="237" t="s">
        <v>85</v>
      </c>
      <c r="AY137" s="17" t="s">
        <v>166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174</v>
      </c>
      <c r="BM137" s="237" t="s">
        <v>227</v>
      </c>
    </row>
    <row r="138" s="2" customFormat="1" ht="16.5" customHeight="1">
      <c r="A138" s="38"/>
      <c r="B138" s="39"/>
      <c r="C138" s="226" t="s">
        <v>202</v>
      </c>
      <c r="D138" s="226" t="s">
        <v>169</v>
      </c>
      <c r="E138" s="227" t="s">
        <v>1954</v>
      </c>
      <c r="F138" s="228" t="s">
        <v>1955</v>
      </c>
      <c r="G138" s="229" t="s">
        <v>1157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174</v>
      </c>
      <c r="AT138" s="237" t="s">
        <v>169</v>
      </c>
      <c r="AU138" s="237" t="s">
        <v>85</v>
      </c>
      <c r="AY138" s="17" t="s">
        <v>166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174</v>
      </c>
      <c r="BM138" s="237" t="s">
        <v>254</v>
      </c>
    </row>
    <row r="139" s="2" customFormat="1" ht="26.4" customHeight="1">
      <c r="A139" s="38"/>
      <c r="B139" s="39"/>
      <c r="C139" s="226" t="s">
        <v>182</v>
      </c>
      <c r="D139" s="226" t="s">
        <v>169</v>
      </c>
      <c r="E139" s="227" t="s">
        <v>1956</v>
      </c>
      <c r="F139" s="228" t="s">
        <v>1957</v>
      </c>
      <c r="G139" s="229" t="s">
        <v>1032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174</v>
      </c>
      <c r="AT139" s="237" t="s">
        <v>169</v>
      </c>
      <c r="AU139" s="237" t="s">
        <v>85</v>
      </c>
      <c r="AY139" s="17" t="s">
        <v>166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174</v>
      </c>
      <c r="BM139" s="237" t="s">
        <v>8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1825</v>
      </c>
      <c r="F140" s="224" t="s">
        <v>1958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SUM(P141:P144)</f>
        <v>0</v>
      </c>
      <c r="Q140" s="218"/>
      <c r="R140" s="219">
        <f>SUM(R141:R144)</f>
        <v>0</v>
      </c>
      <c r="S140" s="218"/>
      <c r="T140" s="220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83</v>
      </c>
      <c r="AT140" s="222" t="s">
        <v>75</v>
      </c>
      <c r="AU140" s="222" t="s">
        <v>83</v>
      </c>
      <c r="AY140" s="221" t="s">
        <v>166</v>
      </c>
      <c r="BK140" s="223">
        <f>SUM(BK141:BK144)</f>
        <v>0</v>
      </c>
    </row>
    <row r="141" s="2" customFormat="1" ht="26.4" customHeight="1">
      <c r="A141" s="38"/>
      <c r="B141" s="39"/>
      <c r="C141" s="226" t="s">
        <v>218</v>
      </c>
      <c r="D141" s="226" t="s">
        <v>169</v>
      </c>
      <c r="E141" s="227" t="s">
        <v>1959</v>
      </c>
      <c r="F141" s="228" t="s">
        <v>1960</v>
      </c>
      <c r="G141" s="229" t="s">
        <v>533</v>
      </c>
      <c r="H141" s="230">
        <v>4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174</v>
      </c>
      <c r="AT141" s="237" t="s">
        <v>169</v>
      </c>
      <c r="AU141" s="237" t="s">
        <v>85</v>
      </c>
      <c r="AY141" s="17" t="s">
        <v>166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174</v>
      </c>
      <c r="BM141" s="237" t="s">
        <v>277</v>
      </c>
    </row>
    <row r="142" s="2" customFormat="1" ht="16.5" customHeight="1">
      <c r="A142" s="38"/>
      <c r="B142" s="39"/>
      <c r="C142" s="226" t="s">
        <v>227</v>
      </c>
      <c r="D142" s="226" t="s">
        <v>169</v>
      </c>
      <c r="E142" s="227" t="s">
        <v>1961</v>
      </c>
      <c r="F142" s="228" t="s">
        <v>1962</v>
      </c>
      <c r="G142" s="229" t="s">
        <v>533</v>
      </c>
      <c r="H142" s="230">
        <v>4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174</v>
      </c>
      <c r="AT142" s="237" t="s">
        <v>169</v>
      </c>
      <c r="AU142" s="237" t="s">
        <v>85</v>
      </c>
      <c r="AY142" s="17" t="s">
        <v>166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174</v>
      </c>
      <c r="BM142" s="237" t="s">
        <v>201</v>
      </c>
    </row>
    <row r="143" s="2" customFormat="1" ht="16.5" customHeight="1">
      <c r="A143" s="38"/>
      <c r="B143" s="39"/>
      <c r="C143" s="226" t="s">
        <v>207</v>
      </c>
      <c r="D143" s="226" t="s">
        <v>169</v>
      </c>
      <c r="E143" s="227" t="s">
        <v>1963</v>
      </c>
      <c r="F143" s="228" t="s">
        <v>1964</v>
      </c>
      <c r="G143" s="229" t="s">
        <v>533</v>
      </c>
      <c r="H143" s="230">
        <v>2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174</v>
      </c>
      <c r="AT143" s="237" t="s">
        <v>169</v>
      </c>
      <c r="AU143" s="237" t="s">
        <v>85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174</v>
      </c>
      <c r="BM143" s="237" t="s">
        <v>303</v>
      </c>
    </row>
    <row r="144" s="2" customFormat="1" ht="16.5" customHeight="1">
      <c r="A144" s="38"/>
      <c r="B144" s="39"/>
      <c r="C144" s="226" t="s">
        <v>254</v>
      </c>
      <c r="D144" s="226" t="s">
        <v>169</v>
      </c>
      <c r="E144" s="227" t="s">
        <v>1965</v>
      </c>
      <c r="F144" s="228" t="s">
        <v>1966</v>
      </c>
      <c r="G144" s="229" t="s">
        <v>533</v>
      </c>
      <c r="H144" s="230">
        <v>2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174</v>
      </c>
      <c r="AT144" s="237" t="s">
        <v>169</v>
      </c>
      <c r="AU144" s="237" t="s">
        <v>85</v>
      </c>
      <c r="AY144" s="17" t="s">
        <v>166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174</v>
      </c>
      <c r="BM144" s="237" t="s">
        <v>313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1855</v>
      </c>
      <c r="F145" s="224" t="s">
        <v>1967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SUM(P146:P151)</f>
        <v>0</v>
      </c>
      <c r="Q145" s="218"/>
      <c r="R145" s="219">
        <f>SUM(R146:R151)</f>
        <v>0</v>
      </c>
      <c r="S145" s="218"/>
      <c r="T145" s="220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83</v>
      </c>
      <c r="AT145" s="222" t="s">
        <v>75</v>
      </c>
      <c r="AU145" s="222" t="s">
        <v>83</v>
      </c>
      <c r="AY145" s="221" t="s">
        <v>166</v>
      </c>
      <c r="BK145" s="223">
        <f>SUM(BK146:BK151)</f>
        <v>0</v>
      </c>
    </row>
    <row r="146" s="2" customFormat="1" ht="40.8" customHeight="1">
      <c r="A146" s="38"/>
      <c r="B146" s="39"/>
      <c r="C146" s="226" t="s">
        <v>261</v>
      </c>
      <c r="D146" s="226" t="s">
        <v>169</v>
      </c>
      <c r="E146" s="227" t="s">
        <v>1968</v>
      </c>
      <c r="F146" s="228" t="s">
        <v>1969</v>
      </c>
      <c r="G146" s="229" t="s">
        <v>533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174</v>
      </c>
      <c r="AT146" s="237" t="s">
        <v>169</v>
      </c>
      <c r="AU146" s="237" t="s">
        <v>85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174</v>
      </c>
      <c r="BM146" s="237" t="s">
        <v>323</v>
      </c>
    </row>
    <row r="147" s="2" customFormat="1" ht="24" customHeight="1">
      <c r="A147" s="38"/>
      <c r="B147" s="39"/>
      <c r="C147" s="226" t="s">
        <v>8</v>
      </c>
      <c r="D147" s="226" t="s">
        <v>169</v>
      </c>
      <c r="E147" s="227" t="s">
        <v>1970</v>
      </c>
      <c r="F147" s="228" t="s">
        <v>1971</v>
      </c>
      <c r="G147" s="229" t="s">
        <v>533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174</v>
      </c>
      <c r="AT147" s="237" t="s">
        <v>169</v>
      </c>
      <c r="AU147" s="237" t="s">
        <v>85</v>
      </c>
      <c r="AY147" s="17" t="s">
        <v>166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174</v>
      </c>
      <c r="BM147" s="237" t="s">
        <v>335</v>
      </c>
    </row>
    <row r="148" s="2" customFormat="1" ht="16.5" customHeight="1">
      <c r="A148" s="38"/>
      <c r="B148" s="39"/>
      <c r="C148" s="226" t="s">
        <v>271</v>
      </c>
      <c r="D148" s="226" t="s">
        <v>169</v>
      </c>
      <c r="E148" s="227" t="s">
        <v>1972</v>
      </c>
      <c r="F148" s="228" t="s">
        <v>1973</v>
      </c>
      <c r="G148" s="229" t="s">
        <v>533</v>
      </c>
      <c r="H148" s="230">
        <v>7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174</v>
      </c>
      <c r="AT148" s="237" t="s">
        <v>169</v>
      </c>
      <c r="AU148" s="237" t="s">
        <v>85</v>
      </c>
      <c r="AY148" s="17" t="s">
        <v>166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174</v>
      </c>
      <c r="BM148" s="237" t="s">
        <v>349</v>
      </c>
    </row>
    <row r="149" s="2" customFormat="1" ht="16.5" customHeight="1">
      <c r="A149" s="38"/>
      <c r="B149" s="39"/>
      <c r="C149" s="226" t="s">
        <v>277</v>
      </c>
      <c r="D149" s="226" t="s">
        <v>169</v>
      </c>
      <c r="E149" s="227" t="s">
        <v>1974</v>
      </c>
      <c r="F149" s="228" t="s">
        <v>1975</v>
      </c>
      <c r="G149" s="229" t="s">
        <v>533</v>
      </c>
      <c r="H149" s="230">
        <v>2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174</v>
      </c>
      <c r="AT149" s="237" t="s">
        <v>169</v>
      </c>
      <c r="AU149" s="237" t="s">
        <v>85</v>
      </c>
      <c r="AY149" s="17" t="s">
        <v>166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174</v>
      </c>
      <c r="BM149" s="237" t="s">
        <v>361</v>
      </c>
    </row>
    <row r="150" s="2" customFormat="1" ht="16.5" customHeight="1">
      <c r="A150" s="38"/>
      <c r="B150" s="39"/>
      <c r="C150" s="226" t="s">
        <v>283</v>
      </c>
      <c r="D150" s="226" t="s">
        <v>169</v>
      </c>
      <c r="E150" s="227" t="s">
        <v>1976</v>
      </c>
      <c r="F150" s="228" t="s">
        <v>1977</v>
      </c>
      <c r="G150" s="229" t="s">
        <v>533</v>
      </c>
      <c r="H150" s="230">
        <v>2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174</v>
      </c>
      <c r="AT150" s="237" t="s">
        <v>169</v>
      </c>
      <c r="AU150" s="237" t="s">
        <v>85</v>
      </c>
      <c r="AY150" s="17" t="s">
        <v>166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174</v>
      </c>
      <c r="BM150" s="237" t="s">
        <v>376</v>
      </c>
    </row>
    <row r="151" s="2" customFormat="1" ht="26.4" customHeight="1">
      <c r="A151" s="38"/>
      <c r="B151" s="39"/>
      <c r="C151" s="226" t="s">
        <v>201</v>
      </c>
      <c r="D151" s="226" t="s">
        <v>169</v>
      </c>
      <c r="E151" s="227" t="s">
        <v>1978</v>
      </c>
      <c r="F151" s="228" t="s">
        <v>1979</v>
      </c>
      <c r="G151" s="229" t="s">
        <v>533</v>
      </c>
      <c r="H151" s="230">
        <v>2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174</v>
      </c>
      <c r="AT151" s="237" t="s">
        <v>169</v>
      </c>
      <c r="AU151" s="237" t="s">
        <v>85</v>
      </c>
      <c r="AY151" s="17" t="s">
        <v>166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174</v>
      </c>
      <c r="BM151" s="237" t="s">
        <v>386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1886</v>
      </c>
      <c r="F152" s="224" t="s">
        <v>1980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SUM(P153:P154)</f>
        <v>0</v>
      </c>
      <c r="Q152" s="218"/>
      <c r="R152" s="219">
        <f>SUM(R153:R154)</f>
        <v>0</v>
      </c>
      <c r="S152" s="218"/>
      <c r="T152" s="22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83</v>
      </c>
      <c r="AT152" s="222" t="s">
        <v>75</v>
      </c>
      <c r="AU152" s="222" t="s">
        <v>83</v>
      </c>
      <c r="AY152" s="221" t="s">
        <v>166</v>
      </c>
      <c r="BK152" s="223">
        <f>SUM(BK153:BK154)</f>
        <v>0</v>
      </c>
    </row>
    <row r="153" s="2" customFormat="1" ht="16.5" customHeight="1">
      <c r="A153" s="38"/>
      <c r="B153" s="39"/>
      <c r="C153" s="226" t="s">
        <v>295</v>
      </c>
      <c r="D153" s="226" t="s">
        <v>169</v>
      </c>
      <c r="E153" s="227" t="s">
        <v>1981</v>
      </c>
      <c r="F153" s="228" t="s">
        <v>1982</v>
      </c>
      <c r="G153" s="229" t="s">
        <v>298</v>
      </c>
      <c r="H153" s="230">
        <v>53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174</v>
      </c>
      <c r="AT153" s="237" t="s">
        <v>169</v>
      </c>
      <c r="AU153" s="237" t="s">
        <v>85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174</v>
      </c>
      <c r="BM153" s="237" t="s">
        <v>397</v>
      </c>
    </row>
    <row r="154" s="2" customFormat="1" ht="16.5" customHeight="1">
      <c r="A154" s="38"/>
      <c r="B154" s="39"/>
      <c r="C154" s="226" t="s">
        <v>303</v>
      </c>
      <c r="D154" s="226" t="s">
        <v>169</v>
      </c>
      <c r="E154" s="227" t="s">
        <v>1983</v>
      </c>
      <c r="F154" s="228" t="s">
        <v>1984</v>
      </c>
      <c r="G154" s="229" t="s">
        <v>298</v>
      </c>
      <c r="H154" s="230">
        <v>64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174</v>
      </c>
      <c r="AT154" s="237" t="s">
        <v>169</v>
      </c>
      <c r="AU154" s="237" t="s">
        <v>85</v>
      </c>
      <c r="AY154" s="17" t="s">
        <v>166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174</v>
      </c>
      <c r="BM154" s="237" t="s">
        <v>411</v>
      </c>
    </row>
    <row r="155" s="12" customFormat="1" ht="22.8" customHeight="1">
      <c r="A155" s="12"/>
      <c r="B155" s="210"/>
      <c r="C155" s="211"/>
      <c r="D155" s="212" t="s">
        <v>75</v>
      </c>
      <c r="E155" s="224" t="s">
        <v>1898</v>
      </c>
      <c r="F155" s="224" t="s">
        <v>1985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SUM(P156:P160)</f>
        <v>0</v>
      </c>
      <c r="Q155" s="218"/>
      <c r="R155" s="219">
        <f>SUM(R156:R160)</f>
        <v>0</v>
      </c>
      <c r="S155" s="218"/>
      <c r="T155" s="220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83</v>
      </c>
      <c r="AT155" s="222" t="s">
        <v>75</v>
      </c>
      <c r="AU155" s="222" t="s">
        <v>83</v>
      </c>
      <c r="AY155" s="221" t="s">
        <v>166</v>
      </c>
      <c r="BK155" s="223">
        <f>SUM(BK156:BK160)</f>
        <v>0</v>
      </c>
    </row>
    <row r="156" s="2" customFormat="1" ht="16.5" customHeight="1">
      <c r="A156" s="38"/>
      <c r="B156" s="39"/>
      <c r="C156" s="226" t="s">
        <v>308</v>
      </c>
      <c r="D156" s="226" t="s">
        <v>169</v>
      </c>
      <c r="E156" s="227" t="s">
        <v>1986</v>
      </c>
      <c r="F156" s="228" t="s">
        <v>1987</v>
      </c>
      <c r="G156" s="229" t="s">
        <v>533</v>
      </c>
      <c r="H156" s="230">
        <v>55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174</v>
      </c>
      <c r="AT156" s="237" t="s">
        <v>169</v>
      </c>
      <c r="AU156" s="237" t="s">
        <v>85</v>
      </c>
      <c r="AY156" s="17" t="s">
        <v>166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174</v>
      </c>
      <c r="BM156" s="237" t="s">
        <v>423</v>
      </c>
    </row>
    <row r="157" s="2" customFormat="1" ht="48" customHeight="1">
      <c r="A157" s="38"/>
      <c r="B157" s="39"/>
      <c r="C157" s="226" t="s">
        <v>313</v>
      </c>
      <c r="D157" s="226" t="s">
        <v>169</v>
      </c>
      <c r="E157" s="227" t="s">
        <v>1988</v>
      </c>
      <c r="F157" s="228" t="s">
        <v>1989</v>
      </c>
      <c r="G157" s="229" t="s">
        <v>533</v>
      </c>
      <c r="H157" s="230">
        <v>84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174</v>
      </c>
      <c r="AT157" s="237" t="s">
        <v>169</v>
      </c>
      <c r="AU157" s="237" t="s">
        <v>85</v>
      </c>
      <c r="AY157" s="17" t="s">
        <v>166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174</v>
      </c>
      <c r="BM157" s="237" t="s">
        <v>435</v>
      </c>
    </row>
    <row r="158" s="2" customFormat="1" ht="60" customHeight="1">
      <c r="A158" s="38"/>
      <c r="B158" s="39"/>
      <c r="C158" s="226" t="s">
        <v>7</v>
      </c>
      <c r="D158" s="226" t="s">
        <v>169</v>
      </c>
      <c r="E158" s="227" t="s">
        <v>1990</v>
      </c>
      <c r="F158" s="228" t="s">
        <v>1991</v>
      </c>
      <c r="G158" s="229" t="s">
        <v>533</v>
      </c>
      <c r="H158" s="230">
        <v>84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174</v>
      </c>
      <c r="AT158" s="237" t="s">
        <v>169</v>
      </c>
      <c r="AU158" s="237" t="s">
        <v>85</v>
      </c>
      <c r="AY158" s="17" t="s">
        <v>166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174</v>
      </c>
      <c r="BM158" s="237" t="s">
        <v>446</v>
      </c>
    </row>
    <row r="159" s="2" customFormat="1" ht="16.5" customHeight="1">
      <c r="A159" s="38"/>
      <c r="B159" s="39"/>
      <c r="C159" s="226" t="s">
        <v>323</v>
      </c>
      <c r="D159" s="226" t="s">
        <v>169</v>
      </c>
      <c r="E159" s="227" t="s">
        <v>1992</v>
      </c>
      <c r="F159" s="228" t="s">
        <v>1993</v>
      </c>
      <c r="G159" s="229" t="s">
        <v>533</v>
      </c>
      <c r="H159" s="230">
        <v>3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174</v>
      </c>
      <c r="AT159" s="237" t="s">
        <v>169</v>
      </c>
      <c r="AU159" s="237" t="s">
        <v>85</v>
      </c>
      <c r="AY159" s="17" t="s">
        <v>166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174</v>
      </c>
      <c r="BM159" s="237" t="s">
        <v>457</v>
      </c>
    </row>
    <row r="160" s="2" customFormat="1" ht="16.5" customHeight="1">
      <c r="A160" s="38"/>
      <c r="B160" s="39"/>
      <c r="C160" s="226" t="s">
        <v>329</v>
      </c>
      <c r="D160" s="226" t="s">
        <v>169</v>
      </c>
      <c r="E160" s="227" t="s">
        <v>1994</v>
      </c>
      <c r="F160" s="228" t="s">
        <v>1995</v>
      </c>
      <c r="G160" s="229" t="s">
        <v>533</v>
      </c>
      <c r="H160" s="230">
        <v>1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174</v>
      </c>
      <c r="AT160" s="237" t="s">
        <v>169</v>
      </c>
      <c r="AU160" s="237" t="s">
        <v>85</v>
      </c>
      <c r="AY160" s="17" t="s">
        <v>166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174</v>
      </c>
      <c r="BM160" s="237" t="s">
        <v>470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1922</v>
      </c>
      <c r="F161" s="224" t="s">
        <v>1996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SUM(P162:P166)</f>
        <v>0</v>
      </c>
      <c r="Q161" s="218"/>
      <c r="R161" s="219">
        <f>SUM(R162:R166)</f>
        <v>0</v>
      </c>
      <c r="S161" s="218"/>
      <c r="T161" s="220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83</v>
      </c>
      <c r="AT161" s="222" t="s">
        <v>75</v>
      </c>
      <c r="AU161" s="222" t="s">
        <v>83</v>
      </c>
      <c r="AY161" s="221" t="s">
        <v>166</v>
      </c>
      <c r="BK161" s="223">
        <f>SUM(BK162:BK166)</f>
        <v>0</v>
      </c>
    </row>
    <row r="162" s="2" customFormat="1" ht="16.5" customHeight="1">
      <c r="A162" s="38"/>
      <c r="B162" s="39"/>
      <c r="C162" s="226" t="s">
        <v>335</v>
      </c>
      <c r="D162" s="226" t="s">
        <v>169</v>
      </c>
      <c r="E162" s="227" t="s">
        <v>1997</v>
      </c>
      <c r="F162" s="228" t="s">
        <v>1998</v>
      </c>
      <c r="G162" s="229" t="s">
        <v>533</v>
      </c>
      <c r="H162" s="230">
        <v>8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174</v>
      </c>
      <c r="AT162" s="237" t="s">
        <v>169</v>
      </c>
      <c r="AU162" s="237" t="s">
        <v>85</v>
      </c>
      <c r="AY162" s="17" t="s">
        <v>166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174</v>
      </c>
      <c r="BM162" s="237" t="s">
        <v>482</v>
      </c>
    </row>
    <row r="163" s="2" customFormat="1" ht="16.5" customHeight="1">
      <c r="A163" s="38"/>
      <c r="B163" s="39"/>
      <c r="C163" s="226" t="s">
        <v>341</v>
      </c>
      <c r="D163" s="226" t="s">
        <v>169</v>
      </c>
      <c r="E163" s="227" t="s">
        <v>1999</v>
      </c>
      <c r="F163" s="228" t="s">
        <v>2000</v>
      </c>
      <c r="G163" s="229" t="s">
        <v>1157</v>
      </c>
      <c r="H163" s="230">
        <v>1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174</v>
      </c>
      <c r="AT163" s="237" t="s">
        <v>169</v>
      </c>
      <c r="AU163" s="237" t="s">
        <v>85</v>
      </c>
      <c r="AY163" s="17" t="s">
        <v>166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174</v>
      </c>
      <c r="BM163" s="237" t="s">
        <v>495</v>
      </c>
    </row>
    <row r="164" s="2" customFormat="1" ht="16.5" customHeight="1">
      <c r="A164" s="38"/>
      <c r="B164" s="39"/>
      <c r="C164" s="226" t="s">
        <v>349</v>
      </c>
      <c r="D164" s="226" t="s">
        <v>169</v>
      </c>
      <c r="E164" s="227" t="s">
        <v>2001</v>
      </c>
      <c r="F164" s="228" t="s">
        <v>2002</v>
      </c>
      <c r="G164" s="229" t="s">
        <v>1032</v>
      </c>
      <c r="H164" s="230">
        <v>4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174</v>
      </c>
      <c r="AT164" s="237" t="s">
        <v>169</v>
      </c>
      <c r="AU164" s="237" t="s">
        <v>85</v>
      </c>
      <c r="AY164" s="17" t="s">
        <v>166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174</v>
      </c>
      <c r="BM164" s="237" t="s">
        <v>505</v>
      </c>
    </row>
    <row r="165" s="2" customFormat="1" ht="16.5" customHeight="1">
      <c r="A165" s="38"/>
      <c r="B165" s="39"/>
      <c r="C165" s="226" t="s">
        <v>355</v>
      </c>
      <c r="D165" s="226" t="s">
        <v>169</v>
      </c>
      <c r="E165" s="227" t="s">
        <v>2003</v>
      </c>
      <c r="F165" s="228" t="s">
        <v>2004</v>
      </c>
      <c r="G165" s="229" t="s">
        <v>1032</v>
      </c>
      <c r="H165" s="230">
        <v>4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174</v>
      </c>
      <c r="AT165" s="237" t="s">
        <v>169</v>
      </c>
      <c r="AU165" s="237" t="s">
        <v>85</v>
      </c>
      <c r="AY165" s="17" t="s">
        <v>166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174</v>
      </c>
      <c r="BM165" s="237" t="s">
        <v>515</v>
      </c>
    </row>
    <row r="166" s="2" customFormat="1" ht="24" customHeight="1">
      <c r="A166" s="38"/>
      <c r="B166" s="39"/>
      <c r="C166" s="226" t="s">
        <v>361</v>
      </c>
      <c r="D166" s="226" t="s">
        <v>169</v>
      </c>
      <c r="E166" s="227" t="s">
        <v>2005</v>
      </c>
      <c r="F166" s="228" t="s">
        <v>2006</v>
      </c>
      <c r="G166" s="229" t="s">
        <v>1032</v>
      </c>
      <c r="H166" s="230">
        <v>4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174</v>
      </c>
      <c r="AT166" s="237" t="s">
        <v>169</v>
      </c>
      <c r="AU166" s="237" t="s">
        <v>85</v>
      </c>
      <c r="AY166" s="17" t="s">
        <v>166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174</v>
      </c>
      <c r="BM166" s="237" t="s">
        <v>530</v>
      </c>
    </row>
    <row r="167" s="12" customFormat="1" ht="22.8" customHeight="1">
      <c r="A167" s="12"/>
      <c r="B167" s="210"/>
      <c r="C167" s="211"/>
      <c r="D167" s="212" t="s">
        <v>75</v>
      </c>
      <c r="E167" s="224" t="s">
        <v>2007</v>
      </c>
      <c r="F167" s="224" t="s">
        <v>2008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SUM(P168:P169)</f>
        <v>0</v>
      </c>
      <c r="Q167" s="218"/>
      <c r="R167" s="219">
        <f>SUM(R168:R169)</f>
        <v>0</v>
      </c>
      <c r="S167" s="218"/>
      <c r="T167" s="220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83</v>
      </c>
      <c r="AT167" s="222" t="s">
        <v>75</v>
      </c>
      <c r="AU167" s="222" t="s">
        <v>83</v>
      </c>
      <c r="AY167" s="221" t="s">
        <v>166</v>
      </c>
      <c r="BK167" s="223">
        <f>SUM(BK168:BK169)</f>
        <v>0</v>
      </c>
    </row>
    <row r="168" s="2" customFormat="1" ht="16.5" customHeight="1">
      <c r="A168" s="38"/>
      <c r="B168" s="39"/>
      <c r="C168" s="226" t="s">
        <v>370</v>
      </c>
      <c r="D168" s="226" t="s">
        <v>169</v>
      </c>
      <c r="E168" s="227" t="s">
        <v>2009</v>
      </c>
      <c r="F168" s="228" t="s">
        <v>2010</v>
      </c>
      <c r="G168" s="229" t="s">
        <v>533</v>
      </c>
      <c r="H168" s="230">
        <v>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174</v>
      </c>
      <c r="AT168" s="237" t="s">
        <v>169</v>
      </c>
      <c r="AU168" s="237" t="s">
        <v>85</v>
      </c>
      <c r="AY168" s="17" t="s">
        <v>166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174</v>
      </c>
      <c r="BM168" s="237" t="s">
        <v>541</v>
      </c>
    </row>
    <row r="169" s="2" customFormat="1" ht="16.5" customHeight="1">
      <c r="A169" s="38"/>
      <c r="B169" s="39"/>
      <c r="C169" s="226" t="s">
        <v>376</v>
      </c>
      <c r="D169" s="226" t="s">
        <v>169</v>
      </c>
      <c r="E169" s="227" t="s">
        <v>2011</v>
      </c>
      <c r="F169" s="228" t="s">
        <v>2012</v>
      </c>
      <c r="G169" s="229" t="s">
        <v>1157</v>
      </c>
      <c r="H169" s="230">
        <v>7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174</v>
      </c>
      <c r="AT169" s="237" t="s">
        <v>169</v>
      </c>
      <c r="AU169" s="237" t="s">
        <v>85</v>
      </c>
      <c r="AY169" s="17" t="s">
        <v>166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174</v>
      </c>
      <c r="BM169" s="237" t="s">
        <v>552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2013</v>
      </c>
      <c r="F170" s="224" t="s">
        <v>1923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SUM(P171:P176)</f>
        <v>0</v>
      </c>
      <c r="Q170" s="218"/>
      <c r="R170" s="219">
        <f>SUM(R171:R176)</f>
        <v>0</v>
      </c>
      <c r="S170" s="218"/>
      <c r="T170" s="220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83</v>
      </c>
      <c r="AT170" s="222" t="s">
        <v>75</v>
      </c>
      <c r="AU170" s="222" t="s">
        <v>83</v>
      </c>
      <c r="AY170" s="221" t="s">
        <v>166</v>
      </c>
      <c r="BK170" s="223">
        <f>SUM(BK171:BK176)</f>
        <v>0</v>
      </c>
    </row>
    <row r="171" s="2" customFormat="1" ht="16.5" customHeight="1">
      <c r="A171" s="38"/>
      <c r="B171" s="39"/>
      <c r="C171" s="226" t="s">
        <v>381</v>
      </c>
      <c r="D171" s="226" t="s">
        <v>169</v>
      </c>
      <c r="E171" s="227" t="s">
        <v>2014</v>
      </c>
      <c r="F171" s="228" t="s">
        <v>2015</v>
      </c>
      <c r="G171" s="229" t="s">
        <v>533</v>
      </c>
      <c r="H171" s="230">
        <v>8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174</v>
      </c>
      <c r="AT171" s="237" t="s">
        <v>169</v>
      </c>
      <c r="AU171" s="237" t="s">
        <v>85</v>
      </c>
      <c r="AY171" s="17" t="s">
        <v>166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174</v>
      </c>
      <c r="BM171" s="237" t="s">
        <v>559</v>
      </c>
    </row>
    <row r="172" s="2" customFormat="1" ht="16.5" customHeight="1">
      <c r="A172" s="38"/>
      <c r="B172" s="39"/>
      <c r="C172" s="226" t="s">
        <v>386</v>
      </c>
      <c r="D172" s="226" t="s">
        <v>169</v>
      </c>
      <c r="E172" s="227" t="s">
        <v>2016</v>
      </c>
      <c r="F172" s="228" t="s">
        <v>2017</v>
      </c>
      <c r="G172" s="229" t="s">
        <v>533</v>
      </c>
      <c r="H172" s="230">
        <v>1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174</v>
      </c>
      <c r="AT172" s="237" t="s">
        <v>169</v>
      </c>
      <c r="AU172" s="237" t="s">
        <v>85</v>
      </c>
      <c r="AY172" s="17" t="s">
        <v>166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174</v>
      </c>
      <c r="BM172" s="237" t="s">
        <v>567</v>
      </c>
    </row>
    <row r="173" s="2" customFormat="1" ht="16.5" customHeight="1">
      <c r="A173" s="38"/>
      <c r="B173" s="39"/>
      <c r="C173" s="226" t="s">
        <v>392</v>
      </c>
      <c r="D173" s="226" t="s">
        <v>169</v>
      </c>
      <c r="E173" s="227" t="s">
        <v>2018</v>
      </c>
      <c r="F173" s="228" t="s">
        <v>2019</v>
      </c>
      <c r="G173" s="229" t="s">
        <v>1032</v>
      </c>
      <c r="H173" s="230">
        <v>1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174</v>
      </c>
      <c r="AT173" s="237" t="s">
        <v>169</v>
      </c>
      <c r="AU173" s="237" t="s">
        <v>85</v>
      </c>
      <c r="AY173" s="17" t="s">
        <v>166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174</v>
      </c>
      <c r="BM173" s="237" t="s">
        <v>575</v>
      </c>
    </row>
    <row r="174" s="2" customFormat="1" ht="16.5" customHeight="1">
      <c r="A174" s="38"/>
      <c r="B174" s="39"/>
      <c r="C174" s="226" t="s">
        <v>397</v>
      </c>
      <c r="D174" s="226" t="s">
        <v>169</v>
      </c>
      <c r="E174" s="227" t="s">
        <v>2020</v>
      </c>
      <c r="F174" s="228" t="s">
        <v>2021</v>
      </c>
      <c r="G174" s="229" t="s">
        <v>533</v>
      </c>
      <c r="H174" s="230">
        <v>2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174</v>
      </c>
      <c r="AT174" s="237" t="s">
        <v>169</v>
      </c>
      <c r="AU174" s="237" t="s">
        <v>85</v>
      </c>
      <c r="AY174" s="17" t="s">
        <v>166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174</v>
      </c>
      <c r="BM174" s="237" t="s">
        <v>587</v>
      </c>
    </row>
    <row r="175" s="2" customFormat="1" ht="36" customHeight="1">
      <c r="A175" s="38"/>
      <c r="B175" s="39"/>
      <c r="C175" s="226" t="s">
        <v>402</v>
      </c>
      <c r="D175" s="226" t="s">
        <v>169</v>
      </c>
      <c r="E175" s="227" t="s">
        <v>2022</v>
      </c>
      <c r="F175" s="228" t="s">
        <v>2023</v>
      </c>
      <c r="G175" s="229" t="s">
        <v>533</v>
      </c>
      <c r="H175" s="230">
        <v>1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174</v>
      </c>
      <c r="AT175" s="237" t="s">
        <v>169</v>
      </c>
      <c r="AU175" s="237" t="s">
        <v>85</v>
      </c>
      <c r="AY175" s="17" t="s">
        <v>166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174</v>
      </c>
      <c r="BM175" s="237" t="s">
        <v>601</v>
      </c>
    </row>
    <row r="176" s="2" customFormat="1" ht="16.5" customHeight="1">
      <c r="A176" s="38"/>
      <c r="B176" s="39"/>
      <c r="C176" s="226" t="s">
        <v>411</v>
      </c>
      <c r="D176" s="226" t="s">
        <v>169</v>
      </c>
      <c r="E176" s="227" t="s">
        <v>2024</v>
      </c>
      <c r="F176" s="228" t="s">
        <v>1824</v>
      </c>
      <c r="G176" s="229" t="s">
        <v>1157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174</v>
      </c>
      <c r="AT176" s="237" t="s">
        <v>169</v>
      </c>
      <c r="AU176" s="237" t="s">
        <v>85</v>
      </c>
      <c r="AY176" s="17" t="s">
        <v>166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174</v>
      </c>
      <c r="BM176" s="237" t="s">
        <v>610</v>
      </c>
    </row>
    <row r="177" s="12" customFormat="1" ht="25.92" customHeight="1">
      <c r="A177" s="12"/>
      <c r="B177" s="210"/>
      <c r="C177" s="211"/>
      <c r="D177" s="212" t="s">
        <v>75</v>
      </c>
      <c r="E177" s="213" t="s">
        <v>2025</v>
      </c>
      <c r="F177" s="213" t="s">
        <v>2026</v>
      </c>
      <c r="G177" s="211"/>
      <c r="H177" s="211"/>
      <c r="I177" s="214"/>
      <c r="J177" s="215">
        <f>BK177</f>
        <v>0</v>
      </c>
      <c r="K177" s="211"/>
      <c r="L177" s="216"/>
      <c r="M177" s="217"/>
      <c r="N177" s="218"/>
      <c r="O177" s="218"/>
      <c r="P177" s="219">
        <f>SUM(P178:P192)</f>
        <v>0</v>
      </c>
      <c r="Q177" s="218"/>
      <c r="R177" s="219">
        <f>SUM(R178:R192)</f>
        <v>0</v>
      </c>
      <c r="S177" s="218"/>
      <c r="T177" s="220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83</v>
      </c>
      <c r="AT177" s="222" t="s">
        <v>75</v>
      </c>
      <c r="AU177" s="222" t="s">
        <v>76</v>
      </c>
      <c r="AY177" s="221" t="s">
        <v>166</v>
      </c>
      <c r="BK177" s="223">
        <f>SUM(BK178:BK192)</f>
        <v>0</v>
      </c>
    </row>
    <row r="178" s="2" customFormat="1" ht="16.5" customHeight="1">
      <c r="A178" s="38"/>
      <c r="B178" s="39"/>
      <c r="C178" s="226" t="s">
        <v>417</v>
      </c>
      <c r="D178" s="226" t="s">
        <v>169</v>
      </c>
      <c r="E178" s="227" t="s">
        <v>2027</v>
      </c>
      <c r="F178" s="228" t="s">
        <v>2028</v>
      </c>
      <c r="G178" s="229" t="s">
        <v>533</v>
      </c>
      <c r="H178" s="230">
        <v>2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174</v>
      </c>
      <c r="AT178" s="237" t="s">
        <v>169</v>
      </c>
      <c r="AU178" s="237" t="s">
        <v>83</v>
      </c>
      <c r="AY178" s="17" t="s">
        <v>166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174</v>
      </c>
      <c r="BM178" s="237" t="s">
        <v>619</v>
      </c>
    </row>
    <row r="179" s="2" customFormat="1" ht="24" customHeight="1">
      <c r="A179" s="38"/>
      <c r="B179" s="39"/>
      <c r="C179" s="226" t="s">
        <v>423</v>
      </c>
      <c r="D179" s="226" t="s">
        <v>169</v>
      </c>
      <c r="E179" s="227" t="s">
        <v>2029</v>
      </c>
      <c r="F179" s="228" t="s">
        <v>2030</v>
      </c>
      <c r="G179" s="229" t="s">
        <v>533</v>
      </c>
      <c r="H179" s="230">
        <v>2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174</v>
      </c>
      <c r="AT179" s="237" t="s">
        <v>169</v>
      </c>
      <c r="AU179" s="237" t="s">
        <v>83</v>
      </c>
      <c r="AY179" s="17" t="s">
        <v>166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174</v>
      </c>
      <c r="BM179" s="237" t="s">
        <v>627</v>
      </c>
    </row>
    <row r="180" s="2" customFormat="1" ht="26.4" customHeight="1">
      <c r="A180" s="38"/>
      <c r="B180" s="39"/>
      <c r="C180" s="226" t="s">
        <v>430</v>
      </c>
      <c r="D180" s="226" t="s">
        <v>169</v>
      </c>
      <c r="E180" s="227" t="s">
        <v>2031</v>
      </c>
      <c r="F180" s="228" t="s">
        <v>2032</v>
      </c>
      <c r="G180" s="229" t="s">
        <v>533</v>
      </c>
      <c r="H180" s="230">
        <v>2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174</v>
      </c>
      <c r="AT180" s="237" t="s">
        <v>169</v>
      </c>
      <c r="AU180" s="237" t="s">
        <v>83</v>
      </c>
      <c r="AY180" s="17" t="s">
        <v>166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174</v>
      </c>
      <c r="BM180" s="237" t="s">
        <v>635</v>
      </c>
    </row>
    <row r="181" s="2" customFormat="1" ht="26.4" customHeight="1">
      <c r="A181" s="38"/>
      <c r="B181" s="39"/>
      <c r="C181" s="226" t="s">
        <v>435</v>
      </c>
      <c r="D181" s="226" t="s">
        <v>169</v>
      </c>
      <c r="E181" s="227" t="s">
        <v>2033</v>
      </c>
      <c r="F181" s="228" t="s">
        <v>2034</v>
      </c>
      <c r="G181" s="229" t="s">
        <v>533</v>
      </c>
      <c r="H181" s="230">
        <v>2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174</v>
      </c>
      <c r="AT181" s="237" t="s">
        <v>169</v>
      </c>
      <c r="AU181" s="237" t="s">
        <v>83</v>
      </c>
      <c r="AY181" s="17" t="s">
        <v>166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174</v>
      </c>
      <c r="BM181" s="237" t="s">
        <v>648</v>
      </c>
    </row>
    <row r="182" s="2" customFormat="1" ht="16.5" customHeight="1">
      <c r="A182" s="38"/>
      <c r="B182" s="39"/>
      <c r="C182" s="226" t="s">
        <v>440</v>
      </c>
      <c r="D182" s="226" t="s">
        <v>169</v>
      </c>
      <c r="E182" s="227" t="s">
        <v>2035</v>
      </c>
      <c r="F182" s="228" t="s">
        <v>2036</v>
      </c>
      <c r="G182" s="229" t="s">
        <v>533</v>
      </c>
      <c r="H182" s="230">
        <v>2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174</v>
      </c>
      <c r="AT182" s="237" t="s">
        <v>169</v>
      </c>
      <c r="AU182" s="237" t="s">
        <v>83</v>
      </c>
      <c r="AY182" s="17" t="s">
        <v>166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174</v>
      </c>
      <c r="BM182" s="237" t="s">
        <v>662</v>
      </c>
    </row>
    <row r="183" s="2" customFormat="1" ht="16.5" customHeight="1">
      <c r="A183" s="38"/>
      <c r="B183" s="39"/>
      <c r="C183" s="226" t="s">
        <v>446</v>
      </c>
      <c r="D183" s="226" t="s">
        <v>169</v>
      </c>
      <c r="E183" s="227" t="s">
        <v>2037</v>
      </c>
      <c r="F183" s="228" t="s">
        <v>2038</v>
      </c>
      <c r="G183" s="229" t="s">
        <v>298</v>
      </c>
      <c r="H183" s="230">
        <v>41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174</v>
      </c>
      <c r="AT183" s="237" t="s">
        <v>169</v>
      </c>
      <c r="AU183" s="237" t="s">
        <v>83</v>
      </c>
      <c r="AY183" s="17" t="s">
        <v>166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174</v>
      </c>
      <c r="BM183" s="237" t="s">
        <v>672</v>
      </c>
    </row>
    <row r="184" s="2" customFormat="1" ht="48" customHeight="1">
      <c r="A184" s="38"/>
      <c r="B184" s="39"/>
      <c r="C184" s="226" t="s">
        <v>452</v>
      </c>
      <c r="D184" s="226" t="s">
        <v>169</v>
      </c>
      <c r="E184" s="227" t="s">
        <v>2039</v>
      </c>
      <c r="F184" s="228" t="s">
        <v>2040</v>
      </c>
      <c r="G184" s="229" t="s">
        <v>533</v>
      </c>
      <c r="H184" s="230">
        <v>56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174</v>
      </c>
      <c r="AT184" s="237" t="s">
        <v>169</v>
      </c>
      <c r="AU184" s="237" t="s">
        <v>83</v>
      </c>
      <c r="AY184" s="17" t="s">
        <v>166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174</v>
      </c>
      <c r="BM184" s="237" t="s">
        <v>682</v>
      </c>
    </row>
    <row r="185" s="2" customFormat="1" ht="48" customHeight="1">
      <c r="A185" s="38"/>
      <c r="B185" s="39"/>
      <c r="C185" s="226" t="s">
        <v>457</v>
      </c>
      <c r="D185" s="226" t="s">
        <v>169</v>
      </c>
      <c r="E185" s="227" t="s">
        <v>2041</v>
      </c>
      <c r="F185" s="228" t="s">
        <v>2042</v>
      </c>
      <c r="G185" s="229" t="s">
        <v>533</v>
      </c>
      <c r="H185" s="230">
        <v>18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174</v>
      </c>
      <c r="AT185" s="237" t="s">
        <v>169</v>
      </c>
      <c r="AU185" s="237" t="s">
        <v>83</v>
      </c>
      <c r="AY185" s="17" t="s">
        <v>166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174</v>
      </c>
      <c r="BM185" s="237" t="s">
        <v>695</v>
      </c>
    </row>
    <row r="186" s="2" customFormat="1" ht="60" customHeight="1">
      <c r="A186" s="38"/>
      <c r="B186" s="39"/>
      <c r="C186" s="226" t="s">
        <v>462</v>
      </c>
      <c r="D186" s="226" t="s">
        <v>169</v>
      </c>
      <c r="E186" s="227" t="s">
        <v>1990</v>
      </c>
      <c r="F186" s="228" t="s">
        <v>1991</v>
      </c>
      <c r="G186" s="229" t="s">
        <v>533</v>
      </c>
      <c r="H186" s="230">
        <v>74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174</v>
      </c>
      <c r="AT186" s="237" t="s">
        <v>169</v>
      </c>
      <c r="AU186" s="237" t="s">
        <v>83</v>
      </c>
      <c r="AY186" s="17" t="s">
        <v>166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174</v>
      </c>
      <c r="BM186" s="237" t="s">
        <v>705</v>
      </c>
    </row>
    <row r="187" s="2" customFormat="1" ht="16.5" customHeight="1">
      <c r="A187" s="38"/>
      <c r="B187" s="39"/>
      <c r="C187" s="226" t="s">
        <v>470</v>
      </c>
      <c r="D187" s="226" t="s">
        <v>169</v>
      </c>
      <c r="E187" s="227" t="s">
        <v>2043</v>
      </c>
      <c r="F187" s="228" t="s">
        <v>1993</v>
      </c>
      <c r="G187" s="229" t="s">
        <v>533</v>
      </c>
      <c r="H187" s="230">
        <v>2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174</v>
      </c>
      <c r="AT187" s="237" t="s">
        <v>169</v>
      </c>
      <c r="AU187" s="237" t="s">
        <v>83</v>
      </c>
      <c r="AY187" s="17" t="s">
        <v>166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174</v>
      </c>
      <c r="BM187" s="237" t="s">
        <v>719</v>
      </c>
    </row>
    <row r="188" s="2" customFormat="1" ht="16.5" customHeight="1">
      <c r="A188" s="38"/>
      <c r="B188" s="39"/>
      <c r="C188" s="226" t="s">
        <v>475</v>
      </c>
      <c r="D188" s="226" t="s">
        <v>169</v>
      </c>
      <c r="E188" s="227" t="s">
        <v>1994</v>
      </c>
      <c r="F188" s="228" t="s">
        <v>1995</v>
      </c>
      <c r="G188" s="229" t="s">
        <v>533</v>
      </c>
      <c r="H188" s="230">
        <v>1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174</v>
      </c>
      <c r="AT188" s="237" t="s">
        <v>169</v>
      </c>
      <c r="AU188" s="237" t="s">
        <v>83</v>
      </c>
      <c r="AY188" s="17" t="s">
        <v>166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174</v>
      </c>
      <c r="BM188" s="237" t="s">
        <v>209</v>
      </c>
    </row>
    <row r="189" s="2" customFormat="1" ht="16.5" customHeight="1">
      <c r="A189" s="38"/>
      <c r="B189" s="39"/>
      <c r="C189" s="226" t="s">
        <v>482</v>
      </c>
      <c r="D189" s="226" t="s">
        <v>169</v>
      </c>
      <c r="E189" s="227" t="s">
        <v>2044</v>
      </c>
      <c r="F189" s="228" t="s">
        <v>2045</v>
      </c>
      <c r="G189" s="229" t="s">
        <v>1032</v>
      </c>
      <c r="H189" s="230">
        <v>2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174</v>
      </c>
      <c r="AT189" s="237" t="s">
        <v>169</v>
      </c>
      <c r="AU189" s="237" t="s">
        <v>83</v>
      </c>
      <c r="AY189" s="17" t="s">
        <v>166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174</v>
      </c>
      <c r="BM189" s="237" t="s">
        <v>225</v>
      </c>
    </row>
    <row r="190" s="2" customFormat="1" ht="16.5" customHeight="1">
      <c r="A190" s="38"/>
      <c r="B190" s="39"/>
      <c r="C190" s="226" t="s">
        <v>489</v>
      </c>
      <c r="D190" s="226" t="s">
        <v>169</v>
      </c>
      <c r="E190" s="227" t="s">
        <v>2046</v>
      </c>
      <c r="F190" s="228" t="s">
        <v>2047</v>
      </c>
      <c r="G190" s="229" t="s">
        <v>533</v>
      </c>
      <c r="H190" s="230">
        <v>3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174</v>
      </c>
      <c r="AT190" s="237" t="s">
        <v>169</v>
      </c>
      <c r="AU190" s="237" t="s">
        <v>83</v>
      </c>
      <c r="AY190" s="17" t="s">
        <v>166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174</v>
      </c>
      <c r="BM190" s="237" t="s">
        <v>754</v>
      </c>
    </row>
    <row r="191" s="2" customFormat="1" ht="24" customHeight="1">
      <c r="A191" s="38"/>
      <c r="B191" s="39"/>
      <c r="C191" s="226" t="s">
        <v>495</v>
      </c>
      <c r="D191" s="226" t="s">
        <v>169</v>
      </c>
      <c r="E191" s="227" t="s">
        <v>2048</v>
      </c>
      <c r="F191" s="228" t="s">
        <v>2049</v>
      </c>
      <c r="G191" s="229" t="s">
        <v>1032</v>
      </c>
      <c r="H191" s="230">
        <v>2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174</v>
      </c>
      <c r="AT191" s="237" t="s">
        <v>169</v>
      </c>
      <c r="AU191" s="237" t="s">
        <v>83</v>
      </c>
      <c r="AY191" s="17" t="s">
        <v>166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174</v>
      </c>
      <c r="BM191" s="237" t="s">
        <v>766</v>
      </c>
    </row>
    <row r="192" s="2" customFormat="1" ht="16.5" customHeight="1">
      <c r="A192" s="38"/>
      <c r="B192" s="39"/>
      <c r="C192" s="226" t="s">
        <v>500</v>
      </c>
      <c r="D192" s="226" t="s">
        <v>169</v>
      </c>
      <c r="E192" s="227" t="s">
        <v>2050</v>
      </c>
      <c r="F192" s="228" t="s">
        <v>2051</v>
      </c>
      <c r="G192" s="229" t="s">
        <v>1157</v>
      </c>
      <c r="H192" s="230">
        <v>1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174</v>
      </c>
      <c r="AT192" s="237" t="s">
        <v>169</v>
      </c>
      <c r="AU192" s="237" t="s">
        <v>83</v>
      </c>
      <c r="AY192" s="17" t="s">
        <v>166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174</v>
      </c>
      <c r="BM192" s="237" t="s">
        <v>778</v>
      </c>
    </row>
    <row r="193" s="12" customFormat="1" ht="25.92" customHeight="1">
      <c r="A193" s="12"/>
      <c r="B193" s="210"/>
      <c r="C193" s="211"/>
      <c r="D193" s="212" t="s">
        <v>75</v>
      </c>
      <c r="E193" s="213" t="s">
        <v>2013</v>
      </c>
      <c r="F193" s="213" t="s">
        <v>1923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SUM(P194:P196)</f>
        <v>0</v>
      </c>
      <c r="Q193" s="218"/>
      <c r="R193" s="219">
        <f>SUM(R194:R196)</f>
        <v>0</v>
      </c>
      <c r="S193" s="218"/>
      <c r="T193" s="22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83</v>
      </c>
      <c r="AT193" s="222" t="s">
        <v>75</v>
      </c>
      <c r="AU193" s="222" t="s">
        <v>76</v>
      </c>
      <c r="AY193" s="221" t="s">
        <v>166</v>
      </c>
      <c r="BK193" s="223">
        <f>SUM(BK194:BK196)</f>
        <v>0</v>
      </c>
    </row>
    <row r="194" s="2" customFormat="1" ht="26.4" customHeight="1">
      <c r="A194" s="38"/>
      <c r="B194" s="39"/>
      <c r="C194" s="226" t="s">
        <v>505</v>
      </c>
      <c r="D194" s="226" t="s">
        <v>169</v>
      </c>
      <c r="E194" s="227" t="s">
        <v>1924</v>
      </c>
      <c r="F194" s="228" t="s">
        <v>1925</v>
      </c>
      <c r="G194" s="229" t="s">
        <v>1765</v>
      </c>
      <c r="H194" s="230">
        <v>600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174</v>
      </c>
      <c r="AT194" s="237" t="s">
        <v>169</v>
      </c>
      <c r="AU194" s="237" t="s">
        <v>83</v>
      </c>
      <c r="AY194" s="17" t="s">
        <v>166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174</v>
      </c>
      <c r="BM194" s="237" t="s">
        <v>789</v>
      </c>
    </row>
    <row r="195" s="2" customFormat="1" ht="16.5" customHeight="1">
      <c r="A195" s="38"/>
      <c r="B195" s="39"/>
      <c r="C195" s="226" t="s">
        <v>510</v>
      </c>
      <c r="D195" s="226" t="s">
        <v>169</v>
      </c>
      <c r="E195" s="227" t="s">
        <v>1926</v>
      </c>
      <c r="F195" s="228" t="s">
        <v>1927</v>
      </c>
      <c r="G195" s="229" t="s">
        <v>1032</v>
      </c>
      <c r="H195" s="230">
        <v>2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174</v>
      </c>
      <c r="AT195" s="237" t="s">
        <v>169</v>
      </c>
      <c r="AU195" s="237" t="s">
        <v>83</v>
      </c>
      <c r="AY195" s="17" t="s">
        <v>166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174</v>
      </c>
      <c r="BM195" s="237" t="s">
        <v>801</v>
      </c>
    </row>
    <row r="196" s="2" customFormat="1" ht="26.4" customHeight="1">
      <c r="A196" s="38"/>
      <c r="B196" s="39"/>
      <c r="C196" s="226" t="s">
        <v>515</v>
      </c>
      <c r="D196" s="226" t="s">
        <v>169</v>
      </c>
      <c r="E196" s="227" t="s">
        <v>2052</v>
      </c>
      <c r="F196" s="228" t="s">
        <v>1931</v>
      </c>
      <c r="G196" s="229" t="s">
        <v>1157</v>
      </c>
      <c r="H196" s="230">
        <v>1</v>
      </c>
      <c r="I196" s="231"/>
      <c r="J196" s="232">
        <f>ROUND(I196*H196,2)</f>
        <v>0</v>
      </c>
      <c r="K196" s="228" t="s">
        <v>1</v>
      </c>
      <c r="L196" s="44"/>
      <c r="M196" s="278" t="s">
        <v>1</v>
      </c>
      <c r="N196" s="279" t="s">
        <v>41</v>
      </c>
      <c r="O196" s="280"/>
      <c r="P196" s="281">
        <f>O196*H196</f>
        <v>0</v>
      </c>
      <c r="Q196" s="281">
        <v>0</v>
      </c>
      <c r="R196" s="281">
        <f>Q196*H196</f>
        <v>0</v>
      </c>
      <c r="S196" s="281">
        <v>0</v>
      </c>
      <c r="T196" s="2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174</v>
      </c>
      <c r="AT196" s="237" t="s">
        <v>169</v>
      </c>
      <c r="AU196" s="237" t="s">
        <v>83</v>
      </c>
      <c r="AY196" s="17" t="s">
        <v>166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174</v>
      </c>
      <c r="BM196" s="237" t="s">
        <v>817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EYrzskeeJC1lowGl1+Pu+315fX5iHLIiwPrpZqhvrTNJJ+IUYZZiQPJYXQPmc5c0DYbkoGmjnreT+5qCm4kxSQ==" hashValue="sYWqToqYMUEUKRNTYQaPR3kB/s7WD9+XlS2eZVboPLTl0bP3bbiYtaCZq9vPw+Qy7pZJFnhLNouZD/oEyy6ikQ==" algorithmName="SHA-512" password="CC35"/>
  <autoFilter ref="C130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2053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27. 5. 2024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32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ROUND((SUM(BE123:BE239)),  2)</f>
        <v>0</v>
      </c>
      <c r="G33" s="38"/>
      <c r="H33" s="38"/>
      <c r="I33" s="164">
        <v>0.20999999999999999</v>
      </c>
      <c r="J33" s="163">
        <f>ROUND(((SUM(BE123:BE239))*I33),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ROUND((SUM(BF123:BF239)),  2)</f>
        <v>0</v>
      </c>
      <c r="G34" s="38"/>
      <c r="H34" s="38"/>
      <c r="I34" s="164">
        <v>0.12</v>
      </c>
      <c r="J34" s="163">
        <f>ROUND(((SUM(BF123:BF239))*I34),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ROUND((SUM(BG123:BG239)),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ROUND((SUM(BH123:BH239)),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ROUND((SUM(BI123:BI239)),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32" t="s">
        <v>22</v>
      </c>
      <c r="J89" s="79" t="str">
        <f>IF(J12="","",J12)</f>
        <v>27. 5. 2024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7.9" customHeight="1">
      <c r="A91" s="38"/>
      <c r="B91" s="39"/>
      <c r="C91" s="32" t="s">
        <v>24</v>
      </c>
      <c r="D91" s="40"/>
      <c r="E91" s="40"/>
      <c r="F91" s="27" t="str">
        <f>E15</f>
        <v>Nemocnice Pardubického kraje a.s.</v>
      </c>
      <c r="G91" s="40"/>
      <c r="H91" s="40"/>
      <c r="I91" s="32" t="s">
        <v>30</v>
      </c>
      <c r="J91" s="36" t="str">
        <f>E21</f>
        <v>Penta Projekt s.r.o., Mrštíkova 12, Jihlava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Ing. Avuk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124</v>
      </c>
      <c r="D94" s="185"/>
      <c r="E94" s="185"/>
      <c r="F94" s="185"/>
      <c r="G94" s="185"/>
      <c r="H94" s="185"/>
      <c r="I94" s="185"/>
      <c r="J94" s="186" t="s">
        <v>125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88"/>
      <c r="C97" s="189"/>
      <c r="D97" s="190" t="s">
        <v>2053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2054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2055</v>
      </c>
      <c r="E99" s="196"/>
      <c r="F99" s="196"/>
      <c r="G99" s="196"/>
      <c r="H99" s="196"/>
      <c r="I99" s="196"/>
      <c r="J99" s="197">
        <f>J140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2056</v>
      </c>
      <c r="E100" s="196"/>
      <c r="F100" s="196"/>
      <c r="G100" s="196"/>
      <c r="H100" s="196"/>
      <c r="I100" s="196"/>
      <c r="J100" s="197">
        <f>J147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2057</v>
      </c>
      <c r="E101" s="196"/>
      <c r="F101" s="196"/>
      <c r="G101" s="196"/>
      <c r="H101" s="196"/>
      <c r="I101" s="196"/>
      <c r="J101" s="197">
        <f>J191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2058</v>
      </c>
      <c r="E102" s="196"/>
      <c r="F102" s="196"/>
      <c r="G102" s="196"/>
      <c r="H102" s="196"/>
      <c r="I102" s="196"/>
      <c r="J102" s="197">
        <f>J221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2059</v>
      </c>
      <c r="E103" s="196"/>
      <c r="F103" s="196"/>
      <c r="G103" s="196"/>
      <c r="H103" s="196"/>
      <c r="I103" s="196"/>
      <c r="J103" s="197">
        <f>J230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Pardubická nemocnice - pokladny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VRN -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Pardubice</v>
      </c>
      <c r="G117" s="40"/>
      <c r="H117" s="40"/>
      <c r="I117" s="32" t="s">
        <v>22</v>
      </c>
      <c r="J117" s="79" t="str">
        <f>IF(J12="","",J12)</f>
        <v>27. 5. 2024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7.9" customHeight="1">
      <c r="A119" s="38"/>
      <c r="B119" s="39"/>
      <c r="C119" s="32" t="s">
        <v>24</v>
      </c>
      <c r="D119" s="40"/>
      <c r="E119" s="40"/>
      <c r="F119" s="27" t="str">
        <f>E15</f>
        <v>Nemocnice Pardubického kraje a.s.</v>
      </c>
      <c r="G119" s="40"/>
      <c r="H119" s="40"/>
      <c r="I119" s="32" t="s">
        <v>30</v>
      </c>
      <c r="J119" s="36" t="str">
        <f>E21</f>
        <v>Penta Projekt s.r.o., Mrštíkova 12, Jihlava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>Ing. Avuk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152</v>
      </c>
      <c r="D122" s="202" t="s">
        <v>61</v>
      </c>
      <c r="E122" s="202" t="s">
        <v>57</v>
      </c>
      <c r="F122" s="202" t="s">
        <v>58</v>
      </c>
      <c r="G122" s="202" t="s">
        <v>153</v>
      </c>
      <c r="H122" s="202" t="s">
        <v>154</v>
      </c>
      <c r="I122" s="202" t="s">
        <v>155</v>
      </c>
      <c r="J122" s="202" t="s">
        <v>125</v>
      </c>
      <c r="K122" s="203" t="s">
        <v>156</v>
      </c>
      <c r="L122" s="204"/>
      <c r="M122" s="100" t="s">
        <v>1</v>
      </c>
      <c r="N122" s="101" t="s">
        <v>40</v>
      </c>
      <c r="O122" s="101" t="s">
        <v>157</v>
      </c>
      <c r="P122" s="101" t="s">
        <v>158</v>
      </c>
      <c r="Q122" s="101" t="s">
        <v>159</v>
      </c>
      <c r="R122" s="101" t="s">
        <v>160</v>
      </c>
      <c r="S122" s="101" t="s">
        <v>161</v>
      </c>
      <c r="T122" s="102" t="s">
        <v>162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163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127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115</v>
      </c>
      <c r="F124" s="213" t="s">
        <v>116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P125+P140+P147+P191+P221+P230</f>
        <v>0</v>
      </c>
      <c r="Q124" s="218"/>
      <c r="R124" s="219">
        <f>R125+R140+R147+R191+R221+R230</f>
        <v>0</v>
      </c>
      <c r="S124" s="218"/>
      <c r="T124" s="220">
        <f>T125+T140+T147+T191+T221+T230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202</v>
      </c>
      <c r="AT124" s="222" t="s">
        <v>75</v>
      </c>
      <c r="AU124" s="222" t="s">
        <v>76</v>
      </c>
      <c r="AY124" s="221" t="s">
        <v>166</v>
      </c>
      <c r="BK124" s="223">
        <f>BK125+BK140+BK147+BK191+BK221+BK230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2060</v>
      </c>
      <c r="F125" s="224" t="s">
        <v>2061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SUM(P126:P139)</f>
        <v>0</v>
      </c>
      <c r="Q125" s="218"/>
      <c r="R125" s="219">
        <f>SUM(R126:R139)</f>
        <v>0</v>
      </c>
      <c r="S125" s="218"/>
      <c r="T125" s="220">
        <f>SUM(T126:T139)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202</v>
      </c>
      <c r="AT125" s="222" t="s">
        <v>75</v>
      </c>
      <c r="AU125" s="222" t="s">
        <v>83</v>
      </c>
      <c r="AY125" s="221" t="s">
        <v>166</v>
      </c>
      <c r="BK125" s="223">
        <f>SUM(BK126:BK139)</f>
        <v>0</v>
      </c>
    </row>
    <row r="126" s="2" customFormat="1" ht="26.4" customHeight="1">
      <c r="A126" s="38"/>
      <c r="B126" s="39"/>
      <c r="C126" s="226" t="s">
        <v>83</v>
      </c>
      <c r="D126" s="226" t="s">
        <v>169</v>
      </c>
      <c r="E126" s="227" t="s">
        <v>2062</v>
      </c>
      <c r="F126" s="228" t="s">
        <v>2063</v>
      </c>
      <c r="G126" s="229" t="s">
        <v>2064</v>
      </c>
      <c r="H126" s="230">
        <v>1</v>
      </c>
      <c r="I126" s="231"/>
      <c r="J126" s="232">
        <f>ROUND(I126*H126,2)</f>
        <v>0</v>
      </c>
      <c r="K126" s="228" t="s">
        <v>173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2065</v>
      </c>
      <c r="AT126" s="237" t="s">
        <v>169</v>
      </c>
      <c r="AU126" s="237" t="s">
        <v>85</v>
      </c>
      <c r="AY126" s="17" t="s">
        <v>166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2065</v>
      </c>
      <c r="BM126" s="237" t="s">
        <v>2066</v>
      </c>
    </row>
    <row r="127" s="2" customFormat="1">
      <c r="A127" s="38"/>
      <c r="B127" s="39"/>
      <c r="C127" s="40"/>
      <c r="D127" s="239" t="s">
        <v>176</v>
      </c>
      <c r="E127" s="40"/>
      <c r="F127" s="240" t="s">
        <v>2067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176</v>
      </c>
      <c r="AU127" s="17" t="s">
        <v>85</v>
      </c>
    </row>
    <row r="128" s="13" customFormat="1">
      <c r="A128" s="13"/>
      <c r="B128" s="244"/>
      <c r="C128" s="245"/>
      <c r="D128" s="246" t="s">
        <v>178</v>
      </c>
      <c r="E128" s="247" t="s">
        <v>1</v>
      </c>
      <c r="F128" s="248" t="s">
        <v>2068</v>
      </c>
      <c r="G128" s="245"/>
      <c r="H128" s="247" t="s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178</v>
      </c>
      <c r="AU128" s="254" t="s">
        <v>85</v>
      </c>
      <c r="AV128" s="13" t="s">
        <v>83</v>
      </c>
      <c r="AW128" s="13" t="s">
        <v>34</v>
      </c>
      <c r="AX128" s="13" t="s">
        <v>76</v>
      </c>
      <c r="AY128" s="254" t="s">
        <v>166</v>
      </c>
    </row>
    <row r="129" s="13" customFormat="1">
      <c r="A129" s="13"/>
      <c r="B129" s="244"/>
      <c r="C129" s="245"/>
      <c r="D129" s="246" t="s">
        <v>178</v>
      </c>
      <c r="E129" s="247" t="s">
        <v>1</v>
      </c>
      <c r="F129" s="248" t="s">
        <v>2069</v>
      </c>
      <c r="G129" s="245"/>
      <c r="H129" s="247" t="s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178</v>
      </c>
      <c r="AU129" s="254" t="s">
        <v>85</v>
      </c>
      <c r="AV129" s="13" t="s">
        <v>83</v>
      </c>
      <c r="AW129" s="13" t="s">
        <v>34</v>
      </c>
      <c r="AX129" s="13" t="s">
        <v>76</v>
      </c>
      <c r="AY129" s="254" t="s">
        <v>166</v>
      </c>
    </row>
    <row r="130" s="14" customFormat="1">
      <c r="A130" s="14"/>
      <c r="B130" s="255"/>
      <c r="C130" s="256"/>
      <c r="D130" s="246" t="s">
        <v>178</v>
      </c>
      <c r="E130" s="257" t="s">
        <v>1</v>
      </c>
      <c r="F130" s="258" t="s">
        <v>83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178</v>
      </c>
      <c r="AU130" s="265" t="s">
        <v>85</v>
      </c>
      <c r="AV130" s="14" t="s">
        <v>85</v>
      </c>
      <c r="AW130" s="14" t="s">
        <v>34</v>
      </c>
      <c r="AX130" s="14" t="s">
        <v>83</v>
      </c>
      <c r="AY130" s="265" t="s">
        <v>166</v>
      </c>
    </row>
    <row r="131" s="2" customFormat="1" ht="26.4" customHeight="1">
      <c r="A131" s="38"/>
      <c r="B131" s="39"/>
      <c r="C131" s="226" t="s">
        <v>85</v>
      </c>
      <c r="D131" s="226" t="s">
        <v>169</v>
      </c>
      <c r="E131" s="227" t="s">
        <v>2070</v>
      </c>
      <c r="F131" s="228" t="s">
        <v>2071</v>
      </c>
      <c r="G131" s="229" t="s">
        <v>2064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2065</v>
      </c>
      <c r="AT131" s="237" t="s">
        <v>169</v>
      </c>
      <c r="AU131" s="237" t="s">
        <v>85</v>
      </c>
      <c r="AY131" s="17" t="s">
        <v>166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2065</v>
      </c>
      <c r="BM131" s="237" t="s">
        <v>2072</v>
      </c>
    </row>
    <row r="132" s="13" customFormat="1">
      <c r="A132" s="13"/>
      <c r="B132" s="244"/>
      <c r="C132" s="245"/>
      <c r="D132" s="246" t="s">
        <v>178</v>
      </c>
      <c r="E132" s="247" t="s">
        <v>1</v>
      </c>
      <c r="F132" s="248" t="s">
        <v>2073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178</v>
      </c>
      <c r="AU132" s="254" t="s">
        <v>85</v>
      </c>
      <c r="AV132" s="13" t="s">
        <v>83</v>
      </c>
      <c r="AW132" s="13" t="s">
        <v>34</v>
      </c>
      <c r="AX132" s="13" t="s">
        <v>76</v>
      </c>
      <c r="AY132" s="254" t="s">
        <v>166</v>
      </c>
    </row>
    <row r="133" s="13" customFormat="1">
      <c r="A133" s="13"/>
      <c r="B133" s="244"/>
      <c r="C133" s="245"/>
      <c r="D133" s="246" t="s">
        <v>178</v>
      </c>
      <c r="E133" s="247" t="s">
        <v>1</v>
      </c>
      <c r="F133" s="248" t="s">
        <v>180</v>
      </c>
      <c r="G133" s="245"/>
      <c r="H133" s="247" t="s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178</v>
      </c>
      <c r="AU133" s="254" t="s">
        <v>85</v>
      </c>
      <c r="AV133" s="13" t="s">
        <v>83</v>
      </c>
      <c r="AW133" s="13" t="s">
        <v>34</v>
      </c>
      <c r="AX133" s="13" t="s">
        <v>76</v>
      </c>
      <c r="AY133" s="254" t="s">
        <v>166</v>
      </c>
    </row>
    <row r="134" s="13" customFormat="1">
      <c r="A134" s="13"/>
      <c r="B134" s="244"/>
      <c r="C134" s="245"/>
      <c r="D134" s="246" t="s">
        <v>178</v>
      </c>
      <c r="E134" s="247" t="s">
        <v>1</v>
      </c>
      <c r="F134" s="248" t="s">
        <v>2074</v>
      </c>
      <c r="G134" s="245"/>
      <c r="H134" s="247" t="s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178</v>
      </c>
      <c r="AU134" s="254" t="s">
        <v>85</v>
      </c>
      <c r="AV134" s="13" t="s">
        <v>83</v>
      </c>
      <c r="AW134" s="13" t="s">
        <v>34</v>
      </c>
      <c r="AX134" s="13" t="s">
        <v>76</v>
      </c>
      <c r="AY134" s="254" t="s">
        <v>166</v>
      </c>
    </row>
    <row r="135" s="13" customFormat="1">
      <c r="A135" s="13"/>
      <c r="B135" s="244"/>
      <c r="C135" s="245"/>
      <c r="D135" s="246" t="s">
        <v>178</v>
      </c>
      <c r="E135" s="247" t="s">
        <v>1</v>
      </c>
      <c r="F135" s="248" t="s">
        <v>2075</v>
      </c>
      <c r="G135" s="245"/>
      <c r="H135" s="247" t="s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178</v>
      </c>
      <c r="AU135" s="254" t="s">
        <v>85</v>
      </c>
      <c r="AV135" s="13" t="s">
        <v>83</v>
      </c>
      <c r="AW135" s="13" t="s">
        <v>34</v>
      </c>
      <c r="AX135" s="13" t="s">
        <v>76</v>
      </c>
      <c r="AY135" s="254" t="s">
        <v>166</v>
      </c>
    </row>
    <row r="136" s="13" customFormat="1">
      <c r="A136" s="13"/>
      <c r="B136" s="244"/>
      <c r="C136" s="245"/>
      <c r="D136" s="246" t="s">
        <v>178</v>
      </c>
      <c r="E136" s="247" t="s">
        <v>1</v>
      </c>
      <c r="F136" s="248" t="s">
        <v>2076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178</v>
      </c>
      <c r="AU136" s="254" t="s">
        <v>85</v>
      </c>
      <c r="AV136" s="13" t="s">
        <v>83</v>
      </c>
      <c r="AW136" s="13" t="s">
        <v>34</v>
      </c>
      <c r="AX136" s="13" t="s">
        <v>76</v>
      </c>
      <c r="AY136" s="254" t="s">
        <v>166</v>
      </c>
    </row>
    <row r="137" s="13" customFormat="1">
      <c r="A137" s="13"/>
      <c r="B137" s="244"/>
      <c r="C137" s="245"/>
      <c r="D137" s="246" t="s">
        <v>178</v>
      </c>
      <c r="E137" s="247" t="s">
        <v>1</v>
      </c>
      <c r="F137" s="248" t="s">
        <v>2077</v>
      </c>
      <c r="G137" s="245"/>
      <c r="H137" s="247" t="s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178</v>
      </c>
      <c r="AU137" s="254" t="s">
        <v>85</v>
      </c>
      <c r="AV137" s="13" t="s">
        <v>83</v>
      </c>
      <c r="AW137" s="13" t="s">
        <v>34</v>
      </c>
      <c r="AX137" s="13" t="s">
        <v>76</v>
      </c>
      <c r="AY137" s="254" t="s">
        <v>166</v>
      </c>
    </row>
    <row r="138" s="13" customFormat="1">
      <c r="A138" s="13"/>
      <c r="B138" s="244"/>
      <c r="C138" s="245"/>
      <c r="D138" s="246" t="s">
        <v>178</v>
      </c>
      <c r="E138" s="247" t="s">
        <v>1</v>
      </c>
      <c r="F138" s="248" t="s">
        <v>2078</v>
      </c>
      <c r="G138" s="245"/>
      <c r="H138" s="247" t="s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178</v>
      </c>
      <c r="AU138" s="254" t="s">
        <v>85</v>
      </c>
      <c r="AV138" s="13" t="s">
        <v>83</v>
      </c>
      <c r="AW138" s="13" t="s">
        <v>34</v>
      </c>
      <c r="AX138" s="13" t="s">
        <v>76</v>
      </c>
      <c r="AY138" s="254" t="s">
        <v>166</v>
      </c>
    </row>
    <row r="139" s="14" customFormat="1">
      <c r="A139" s="14"/>
      <c r="B139" s="255"/>
      <c r="C139" s="256"/>
      <c r="D139" s="246" t="s">
        <v>178</v>
      </c>
      <c r="E139" s="257" t="s">
        <v>1</v>
      </c>
      <c r="F139" s="258" t="s">
        <v>83</v>
      </c>
      <c r="G139" s="256"/>
      <c r="H139" s="259">
        <v>1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178</v>
      </c>
      <c r="AU139" s="265" t="s">
        <v>85</v>
      </c>
      <c r="AV139" s="14" t="s">
        <v>85</v>
      </c>
      <c r="AW139" s="14" t="s">
        <v>34</v>
      </c>
      <c r="AX139" s="14" t="s">
        <v>83</v>
      </c>
      <c r="AY139" s="265" t="s">
        <v>166</v>
      </c>
    </row>
    <row r="140" s="12" customFormat="1" ht="22.8" customHeight="1">
      <c r="A140" s="12"/>
      <c r="B140" s="210"/>
      <c r="C140" s="211"/>
      <c r="D140" s="212" t="s">
        <v>75</v>
      </c>
      <c r="E140" s="224" t="s">
        <v>2079</v>
      </c>
      <c r="F140" s="224" t="s">
        <v>2080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SUM(P141:P146)</f>
        <v>0</v>
      </c>
      <c r="Q140" s="218"/>
      <c r="R140" s="219">
        <f>SUM(R141:R146)</f>
        <v>0</v>
      </c>
      <c r="S140" s="218"/>
      <c r="T140" s="22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202</v>
      </c>
      <c r="AT140" s="222" t="s">
        <v>75</v>
      </c>
      <c r="AU140" s="222" t="s">
        <v>83</v>
      </c>
      <c r="AY140" s="221" t="s">
        <v>166</v>
      </c>
      <c r="BK140" s="223">
        <f>SUM(BK141:BK146)</f>
        <v>0</v>
      </c>
    </row>
    <row r="141" s="2" customFormat="1" ht="26.4" customHeight="1">
      <c r="A141" s="38"/>
      <c r="B141" s="39"/>
      <c r="C141" s="226" t="s">
        <v>167</v>
      </c>
      <c r="D141" s="226" t="s">
        <v>169</v>
      </c>
      <c r="E141" s="227" t="s">
        <v>2081</v>
      </c>
      <c r="F141" s="228" t="s">
        <v>2082</v>
      </c>
      <c r="G141" s="229" t="s">
        <v>2064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2065</v>
      </c>
      <c r="AT141" s="237" t="s">
        <v>169</v>
      </c>
      <c r="AU141" s="237" t="s">
        <v>85</v>
      </c>
      <c r="AY141" s="17" t="s">
        <v>166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2065</v>
      </c>
      <c r="BM141" s="237" t="s">
        <v>2083</v>
      </c>
    </row>
    <row r="142" s="13" customFormat="1">
      <c r="A142" s="13"/>
      <c r="B142" s="244"/>
      <c r="C142" s="245"/>
      <c r="D142" s="246" t="s">
        <v>178</v>
      </c>
      <c r="E142" s="247" t="s">
        <v>1</v>
      </c>
      <c r="F142" s="248" t="s">
        <v>2084</v>
      </c>
      <c r="G142" s="245"/>
      <c r="H142" s="247" t="s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178</v>
      </c>
      <c r="AU142" s="254" t="s">
        <v>85</v>
      </c>
      <c r="AV142" s="13" t="s">
        <v>83</v>
      </c>
      <c r="AW142" s="13" t="s">
        <v>34</v>
      </c>
      <c r="AX142" s="13" t="s">
        <v>76</v>
      </c>
      <c r="AY142" s="254" t="s">
        <v>166</v>
      </c>
    </row>
    <row r="143" s="13" customFormat="1">
      <c r="A143" s="13"/>
      <c r="B143" s="244"/>
      <c r="C143" s="245"/>
      <c r="D143" s="246" t="s">
        <v>178</v>
      </c>
      <c r="E143" s="247" t="s">
        <v>1</v>
      </c>
      <c r="F143" s="248" t="s">
        <v>180</v>
      </c>
      <c r="G143" s="245"/>
      <c r="H143" s="247" t="s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178</v>
      </c>
      <c r="AU143" s="254" t="s">
        <v>85</v>
      </c>
      <c r="AV143" s="13" t="s">
        <v>83</v>
      </c>
      <c r="AW143" s="13" t="s">
        <v>34</v>
      </c>
      <c r="AX143" s="13" t="s">
        <v>76</v>
      </c>
      <c r="AY143" s="254" t="s">
        <v>166</v>
      </c>
    </row>
    <row r="144" s="13" customFormat="1">
      <c r="A144" s="13"/>
      <c r="B144" s="244"/>
      <c r="C144" s="245"/>
      <c r="D144" s="246" t="s">
        <v>178</v>
      </c>
      <c r="E144" s="247" t="s">
        <v>1</v>
      </c>
      <c r="F144" s="248" t="s">
        <v>2085</v>
      </c>
      <c r="G144" s="245"/>
      <c r="H144" s="247" t="s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178</v>
      </c>
      <c r="AU144" s="254" t="s">
        <v>85</v>
      </c>
      <c r="AV144" s="13" t="s">
        <v>83</v>
      </c>
      <c r="AW144" s="13" t="s">
        <v>34</v>
      </c>
      <c r="AX144" s="13" t="s">
        <v>76</v>
      </c>
      <c r="AY144" s="254" t="s">
        <v>166</v>
      </c>
    </row>
    <row r="145" s="13" customFormat="1">
      <c r="A145" s="13"/>
      <c r="B145" s="244"/>
      <c r="C145" s="245"/>
      <c r="D145" s="246" t="s">
        <v>178</v>
      </c>
      <c r="E145" s="247" t="s">
        <v>1</v>
      </c>
      <c r="F145" s="248" t="s">
        <v>2086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178</v>
      </c>
      <c r="AU145" s="254" t="s">
        <v>85</v>
      </c>
      <c r="AV145" s="13" t="s">
        <v>83</v>
      </c>
      <c r="AW145" s="13" t="s">
        <v>34</v>
      </c>
      <c r="AX145" s="13" t="s">
        <v>76</v>
      </c>
      <c r="AY145" s="254" t="s">
        <v>166</v>
      </c>
    </row>
    <row r="146" s="14" customFormat="1">
      <c r="A146" s="14"/>
      <c r="B146" s="255"/>
      <c r="C146" s="256"/>
      <c r="D146" s="246" t="s">
        <v>178</v>
      </c>
      <c r="E146" s="257" t="s">
        <v>1</v>
      </c>
      <c r="F146" s="258" t="s">
        <v>83</v>
      </c>
      <c r="G146" s="256"/>
      <c r="H146" s="259">
        <v>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178</v>
      </c>
      <c r="AU146" s="265" t="s">
        <v>85</v>
      </c>
      <c r="AV146" s="14" t="s">
        <v>85</v>
      </c>
      <c r="AW146" s="14" t="s">
        <v>34</v>
      </c>
      <c r="AX146" s="14" t="s">
        <v>83</v>
      </c>
      <c r="AY146" s="265" t="s">
        <v>166</v>
      </c>
    </row>
    <row r="147" s="12" customFormat="1" ht="22.8" customHeight="1">
      <c r="A147" s="12"/>
      <c r="B147" s="210"/>
      <c r="C147" s="211"/>
      <c r="D147" s="212" t="s">
        <v>75</v>
      </c>
      <c r="E147" s="224" t="s">
        <v>2087</v>
      </c>
      <c r="F147" s="224" t="s">
        <v>2088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SUM(P148:P190)</f>
        <v>0</v>
      </c>
      <c r="Q147" s="218"/>
      <c r="R147" s="219">
        <f>SUM(R148:R190)</f>
        <v>0</v>
      </c>
      <c r="S147" s="218"/>
      <c r="T147" s="220">
        <f>SUM(T148:T190)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202</v>
      </c>
      <c r="AT147" s="222" t="s">
        <v>75</v>
      </c>
      <c r="AU147" s="222" t="s">
        <v>83</v>
      </c>
      <c r="AY147" s="221" t="s">
        <v>166</v>
      </c>
      <c r="BK147" s="223">
        <f>SUM(BK148:BK190)</f>
        <v>0</v>
      </c>
    </row>
    <row r="148" s="2" customFormat="1" ht="26.4" customHeight="1">
      <c r="A148" s="38"/>
      <c r="B148" s="39"/>
      <c r="C148" s="226" t="s">
        <v>174</v>
      </c>
      <c r="D148" s="226" t="s">
        <v>169</v>
      </c>
      <c r="E148" s="227" t="s">
        <v>2089</v>
      </c>
      <c r="F148" s="228" t="s">
        <v>2088</v>
      </c>
      <c r="G148" s="229" t="s">
        <v>2064</v>
      </c>
      <c r="H148" s="230">
        <v>1</v>
      </c>
      <c r="I148" s="231"/>
      <c r="J148" s="232">
        <f>ROUND(I148*H148,2)</f>
        <v>0</v>
      </c>
      <c r="K148" s="228" t="s">
        <v>173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174</v>
      </c>
      <c r="AT148" s="237" t="s">
        <v>169</v>
      </c>
      <c r="AU148" s="237" t="s">
        <v>85</v>
      </c>
      <c r="AY148" s="17" t="s">
        <v>166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174</v>
      </c>
      <c r="BM148" s="237" t="s">
        <v>2090</v>
      </c>
    </row>
    <row r="149" s="2" customFormat="1">
      <c r="A149" s="38"/>
      <c r="B149" s="39"/>
      <c r="C149" s="40"/>
      <c r="D149" s="239" t="s">
        <v>176</v>
      </c>
      <c r="E149" s="40"/>
      <c r="F149" s="240" t="s">
        <v>2091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176</v>
      </c>
      <c r="AU149" s="17" t="s">
        <v>85</v>
      </c>
    </row>
    <row r="150" s="13" customFormat="1">
      <c r="A150" s="13"/>
      <c r="B150" s="244"/>
      <c r="C150" s="245"/>
      <c r="D150" s="246" t="s">
        <v>178</v>
      </c>
      <c r="E150" s="247" t="s">
        <v>1</v>
      </c>
      <c r="F150" s="248" t="s">
        <v>2092</v>
      </c>
      <c r="G150" s="245"/>
      <c r="H150" s="247" t="s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178</v>
      </c>
      <c r="AU150" s="254" t="s">
        <v>85</v>
      </c>
      <c r="AV150" s="13" t="s">
        <v>83</v>
      </c>
      <c r="AW150" s="13" t="s">
        <v>34</v>
      </c>
      <c r="AX150" s="13" t="s">
        <v>76</v>
      </c>
      <c r="AY150" s="254" t="s">
        <v>166</v>
      </c>
    </row>
    <row r="151" s="13" customFormat="1">
      <c r="A151" s="13"/>
      <c r="B151" s="244"/>
      <c r="C151" s="245"/>
      <c r="D151" s="246" t="s">
        <v>178</v>
      </c>
      <c r="E151" s="247" t="s">
        <v>1</v>
      </c>
      <c r="F151" s="248" t="s">
        <v>180</v>
      </c>
      <c r="G151" s="245"/>
      <c r="H151" s="247" t="s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178</v>
      </c>
      <c r="AU151" s="254" t="s">
        <v>85</v>
      </c>
      <c r="AV151" s="13" t="s">
        <v>83</v>
      </c>
      <c r="AW151" s="13" t="s">
        <v>34</v>
      </c>
      <c r="AX151" s="13" t="s">
        <v>76</v>
      </c>
      <c r="AY151" s="254" t="s">
        <v>166</v>
      </c>
    </row>
    <row r="152" s="13" customFormat="1">
      <c r="A152" s="13"/>
      <c r="B152" s="244"/>
      <c r="C152" s="245"/>
      <c r="D152" s="246" t="s">
        <v>178</v>
      </c>
      <c r="E152" s="247" t="s">
        <v>1</v>
      </c>
      <c r="F152" s="248" t="s">
        <v>2093</v>
      </c>
      <c r="G152" s="245"/>
      <c r="H152" s="247" t="s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4" t="s">
        <v>178</v>
      </c>
      <c r="AU152" s="254" t="s">
        <v>85</v>
      </c>
      <c r="AV152" s="13" t="s">
        <v>83</v>
      </c>
      <c r="AW152" s="13" t="s">
        <v>34</v>
      </c>
      <c r="AX152" s="13" t="s">
        <v>76</v>
      </c>
      <c r="AY152" s="254" t="s">
        <v>166</v>
      </c>
    </row>
    <row r="153" s="13" customFormat="1">
      <c r="A153" s="13"/>
      <c r="B153" s="244"/>
      <c r="C153" s="245"/>
      <c r="D153" s="246" t="s">
        <v>178</v>
      </c>
      <c r="E153" s="247" t="s">
        <v>1</v>
      </c>
      <c r="F153" s="248" t="s">
        <v>2094</v>
      </c>
      <c r="G153" s="245"/>
      <c r="H153" s="247" t="s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178</v>
      </c>
      <c r="AU153" s="254" t="s">
        <v>85</v>
      </c>
      <c r="AV153" s="13" t="s">
        <v>83</v>
      </c>
      <c r="AW153" s="13" t="s">
        <v>34</v>
      </c>
      <c r="AX153" s="13" t="s">
        <v>76</v>
      </c>
      <c r="AY153" s="254" t="s">
        <v>166</v>
      </c>
    </row>
    <row r="154" s="13" customFormat="1">
      <c r="A154" s="13"/>
      <c r="B154" s="244"/>
      <c r="C154" s="245"/>
      <c r="D154" s="246" t="s">
        <v>178</v>
      </c>
      <c r="E154" s="247" t="s">
        <v>1</v>
      </c>
      <c r="F154" s="248" t="s">
        <v>2095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178</v>
      </c>
      <c r="AU154" s="254" t="s">
        <v>85</v>
      </c>
      <c r="AV154" s="13" t="s">
        <v>83</v>
      </c>
      <c r="AW154" s="13" t="s">
        <v>34</v>
      </c>
      <c r="AX154" s="13" t="s">
        <v>76</v>
      </c>
      <c r="AY154" s="254" t="s">
        <v>166</v>
      </c>
    </row>
    <row r="155" s="13" customFormat="1">
      <c r="A155" s="13"/>
      <c r="B155" s="244"/>
      <c r="C155" s="245"/>
      <c r="D155" s="246" t="s">
        <v>178</v>
      </c>
      <c r="E155" s="247" t="s">
        <v>1</v>
      </c>
      <c r="F155" s="248" t="s">
        <v>2096</v>
      </c>
      <c r="G155" s="245"/>
      <c r="H155" s="247" t="s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178</v>
      </c>
      <c r="AU155" s="254" t="s">
        <v>85</v>
      </c>
      <c r="AV155" s="13" t="s">
        <v>83</v>
      </c>
      <c r="AW155" s="13" t="s">
        <v>34</v>
      </c>
      <c r="AX155" s="13" t="s">
        <v>76</v>
      </c>
      <c r="AY155" s="254" t="s">
        <v>166</v>
      </c>
    </row>
    <row r="156" s="13" customFormat="1">
      <c r="A156" s="13"/>
      <c r="B156" s="244"/>
      <c r="C156" s="245"/>
      <c r="D156" s="246" t="s">
        <v>178</v>
      </c>
      <c r="E156" s="247" t="s">
        <v>1</v>
      </c>
      <c r="F156" s="248" t="s">
        <v>2097</v>
      </c>
      <c r="G156" s="245"/>
      <c r="H156" s="247" t="s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178</v>
      </c>
      <c r="AU156" s="254" t="s">
        <v>85</v>
      </c>
      <c r="AV156" s="13" t="s">
        <v>83</v>
      </c>
      <c r="AW156" s="13" t="s">
        <v>34</v>
      </c>
      <c r="AX156" s="13" t="s">
        <v>76</v>
      </c>
      <c r="AY156" s="254" t="s">
        <v>166</v>
      </c>
    </row>
    <row r="157" s="13" customFormat="1">
      <c r="A157" s="13"/>
      <c r="B157" s="244"/>
      <c r="C157" s="245"/>
      <c r="D157" s="246" t="s">
        <v>178</v>
      </c>
      <c r="E157" s="247" t="s">
        <v>1</v>
      </c>
      <c r="F157" s="248" t="s">
        <v>2098</v>
      </c>
      <c r="G157" s="245"/>
      <c r="H157" s="247" t="s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178</v>
      </c>
      <c r="AU157" s="254" t="s">
        <v>85</v>
      </c>
      <c r="AV157" s="13" t="s">
        <v>83</v>
      </c>
      <c r="AW157" s="13" t="s">
        <v>34</v>
      </c>
      <c r="AX157" s="13" t="s">
        <v>76</v>
      </c>
      <c r="AY157" s="254" t="s">
        <v>166</v>
      </c>
    </row>
    <row r="158" s="13" customFormat="1">
      <c r="A158" s="13"/>
      <c r="B158" s="244"/>
      <c r="C158" s="245"/>
      <c r="D158" s="246" t="s">
        <v>178</v>
      </c>
      <c r="E158" s="247" t="s">
        <v>1</v>
      </c>
      <c r="F158" s="248" t="s">
        <v>2099</v>
      </c>
      <c r="G158" s="245"/>
      <c r="H158" s="247" t="s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178</v>
      </c>
      <c r="AU158" s="254" t="s">
        <v>85</v>
      </c>
      <c r="AV158" s="13" t="s">
        <v>83</v>
      </c>
      <c r="AW158" s="13" t="s">
        <v>34</v>
      </c>
      <c r="AX158" s="13" t="s">
        <v>76</v>
      </c>
      <c r="AY158" s="254" t="s">
        <v>166</v>
      </c>
    </row>
    <row r="159" s="13" customFormat="1">
      <c r="A159" s="13"/>
      <c r="B159" s="244"/>
      <c r="C159" s="245"/>
      <c r="D159" s="246" t="s">
        <v>178</v>
      </c>
      <c r="E159" s="247" t="s">
        <v>1</v>
      </c>
      <c r="F159" s="248" t="s">
        <v>2100</v>
      </c>
      <c r="G159" s="245"/>
      <c r="H159" s="247" t="s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178</v>
      </c>
      <c r="AU159" s="254" t="s">
        <v>85</v>
      </c>
      <c r="AV159" s="13" t="s">
        <v>83</v>
      </c>
      <c r="AW159" s="13" t="s">
        <v>34</v>
      </c>
      <c r="AX159" s="13" t="s">
        <v>76</v>
      </c>
      <c r="AY159" s="254" t="s">
        <v>166</v>
      </c>
    </row>
    <row r="160" s="13" customFormat="1">
      <c r="A160" s="13"/>
      <c r="B160" s="244"/>
      <c r="C160" s="245"/>
      <c r="D160" s="246" t="s">
        <v>178</v>
      </c>
      <c r="E160" s="247" t="s">
        <v>1</v>
      </c>
      <c r="F160" s="248" t="s">
        <v>2101</v>
      </c>
      <c r="G160" s="245"/>
      <c r="H160" s="247" t="s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178</v>
      </c>
      <c r="AU160" s="254" t="s">
        <v>85</v>
      </c>
      <c r="AV160" s="13" t="s">
        <v>83</v>
      </c>
      <c r="AW160" s="13" t="s">
        <v>34</v>
      </c>
      <c r="AX160" s="13" t="s">
        <v>76</v>
      </c>
      <c r="AY160" s="254" t="s">
        <v>166</v>
      </c>
    </row>
    <row r="161" s="13" customFormat="1">
      <c r="A161" s="13"/>
      <c r="B161" s="244"/>
      <c r="C161" s="245"/>
      <c r="D161" s="246" t="s">
        <v>178</v>
      </c>
      <c r="E161" s="247" t="s">
        <v>1</v>
      </c>
      <c r="F161" s="248" t="s">
        <v>2102</v>
      </c>
      <c r="G161" s="245"/>
      <c r="H161" s="247" t="s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178</v>
      </c>
      <c r="AU161" s="254" t="s">
        <v>85</v>
      </c>
      <c r="AV161" s="13" t="s">
        <v>83</v>
      </c>
      <c r="AW161" s="13" t="s">
        <v>34</v>
      </c>
      <c r="AX161" s="13" t="s">
        <v>76</v>
      </c>
      <c r="AY161" s="254" t="s">
        <v>166</v>
      </c>
    </row>
    <row r="162" s="13" customFormat="1">
      <c r="A162" s="13"/>
      <c r="B162" s="244"/>
      <c r="C162" s="245"/>
      <c r="D162" s="246" t="s">
        <v>178</v>
      </c>
      <c r="E162" s="247" t="s">
        <v>1</v>
      </c>
      <c r="F162" s="248" t="s">
        <v>2096</v>
      </c>
      <c r="G162" s="245"/>
      <c r="H162" s="247" t="s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178</v>
      </c>
      <c r="AU162" s="254" t="s">
        <v>85</v>
      </c>
      <c r="AV162" s="13" t="s">
        <v>83</v>
      </c>
      <c r="AW162" s="13" t="s">
        <v>34</v>
      </c>
      <c r="AX162" s="13" t="s">
        <v>76</v>
      </c>
      <c r="AY162" s="254" t="s">
        <v>166</v>
      </c>
    </row>
    <row r="163" s="13" customFormat="1">
      <c r="A163" s="13"/>
      <c r="B163" s="244"/>
      <c r="C163" s="245"/>
      <c r="D163" s="246" t="s">
        <v>178</v>
      </c>
      <c r="E163" s="247" t="s">
        <v>1</v>
      </c>
      <c r="F163" s="248" t="s">
        <v>2103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178</v>
      </c>
      <c r="AU163" s="254" t="s">
        <v>85</v>
      </c>
      <c r="AV163" s="13" t="s">
        <v>83</v>
      </c>
      <c r="AW163" s="13" t="s">
        <v>34</v>
      </c>
      <c r="AX163" s="13" t="s">
        <v>76</v>
      </c>
      <c r="AY163" s="254" t="s">
        <v>166</v>
      </c>
    </row>
    <row r="164" s="13" customFormat="1">
      <c r="A164" s="13"/>
      <c r="B164" s="244"/>
      <c r="C164" s="245"/>
      <c r="D164" s="246" t="s">
        <v>178</v>
      </c>
      <c r="E164" s="247" t="s">
        <v>1</v>
      </c>
      <c r="F164" s="248" t="s">
        <v>2104</v>
      </c>
      <c r="G164" s="245"/>
      <c r="H164" s="247" t="s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178</v>
      </c>
      <c r="AU164" s="254" t="s">
        <v>85</v>
      </c>
      <c r="AV164" s="13" t="s">
        <v>83</v>
      </c>
      <c r="AW164" s="13" t="s">
        <v>34</v>
      </c>
      <c r="AX164" s="13" t="s">
        <v>76</v>
      </c>
      <c r="AY164" s="254" t="s">
        <v>166</v>
      </c>
    </row>
    <row r="165" s="13" customFormat="1">
      <c r="A165" s="13"/>
      <c r="B165" s="244"/>
      <c r="C165" s="245"/>
      <c r="D165" s="246" t="s">
        <v>178</v>
      </c>
      <c r="E165" s="247" t="s">
        <v>1</v>
      </c>
      <c r="F165" s="248" t="s">
        <v>2105</v>
      </c>
      <c r="G165" s="245"/>
      <c r="H165" s="247" t="s">
        <v>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178</v>
      </c>
      <c r="AU165" s="254" t="s">
        <v>85</v>
      </c>
      <c r="AV165" s="13" t="s">
        <v>83</v>
      </c>
      <c r="AW165" s="13" t="s">
        <v>34</v>
      </c>
      <c r="AX165" s="13" t="s">
        <v>76</v>
      </c>
      <c r="AY165" s="254" t="s">
        <v>166</v>
      </c>
    </row>
    <row r="166" s="13" customFormat="1">
      <c r="A166" s="13"/>
      <c r="B166" s="244"/>
      <c r="C166" s="245"/>
      <c r="D166" s="246" t="s">
        <v>178</v>
      </c>
      <c r="E166" s="247" t="s">
        <v>1</v>
      </c>
      <c r="F166" s="248" t="s">
        <v>2106</v>
      </c>
      <c r="G166" s="245"/>
      <c r="H166" s="247" t="s">
        <v>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178</v>
      </c>
      <c r="AU166" s="254" t="s">
        <v>85</v>
      </c>
      <c r="AV166" s="13" t="s">
        <v>83</v>
      </c>
      <c r="AW166" s="13" t="s">
        <v>34</v>
      </c>
      <c r="AX166" s="13" t="s">
        <v>76</v>
      </c>
      <c r="AY166" s="254" t="s">
        <v>166</v>
      </c>
    </row>
    <row r="167" s="13" customFormat="1">
      <c r="A167" s="13"/>
      <c r="B167" s="244"/>
      <c r="C167" s="245"/>
      <c r="D167" s="246" t="s">
        <v>178</v>
      </c>
      <c r="E167" s="247" t="s">
        <v>1</v>
      </c>
      <c r="F167" s="248" t="s">
        <v>2107</v>
      </c>
      <c r="G167" s="245"/>
      <c r="H167" s="247" t="s">
        <v>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178</v>
      </c>
      <c r="AU167" s="254" t="s">
        <v>85</v>
      </c>
      <c r="AV167" s="13" t="s">
        <v>83</v>
      </c>
      <c r="AW167" s="13" t="s">
        <v>34</v>
      </c>
      <c r="AX167" s="13" t="s">
        <v>76</v>
      </c>
      <c r="AY167" s="254" t="s">
        <v>166</v>
      </c>
    </row>
    <row r="168" s="13" customFormat="1">
      <c r="A168" s="13"/>
      <c r="B168" s="244"/>
      <c r="C168" s="245"/>
      <c r="D168" s="246" t="s">
        <v>178</v>
      </c>
      <c r="E168" s="247" t="s">
        <v>1</v>
      </c>
      <c r="F168" s="248" t="s">
        <v>2108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178</v>
      </c>
      <c r="AU168" s="254" t="s">
        <v>85</v>
      </c>
      <c r="AV168" s="13" t="s">
        <v>83</v>
      </c>
      <c r="AW168" s="13" t="s">
        <v>34</v>
      </c>
      <c r="AX168" s="13" t="s">
        <v>76</v>
      </c>
      <c r="AY168" s="254" t="s">
        <v>166</v>
      </c>
    </row>
    <row r="169" s="13" customFormat="1">
      <c r="A169" s="13"/>
      <c r="B169" s="244"/>
      <c r="C169" s="245"/>
      <c r="D169" s="246" t="s">
        <v>178</v>
      </c>
      <c r="E169" s="247" t="s">
        <v>1</v>
      </c>
      <c r="F169" s="248" t="s">
        <v>2109</v>
      </c>
      <c r="G169" s="245"/>
      <c r="H169" s="247" t="s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178</v>
      </c>
      <c r="AU169" s="254" t="s">
        <v>85</v>
      </c>
      <c r="AV169" s="13" t="s">
        <v>83</v>
      </c>
      <c r="AW169" s="13" t="s">
        <v>34</v>
      </c>
      <c r="AX169" s="13" t="s">
        <v>76</v>
      </c>
      <c r="AY169" s="254" t="s">
        <v>166</v>
      </c>
    </row>
    <row r="170" s="13" customFormat="1">
      <c r="A170" s="13"/>
      <c r="B170" s="244"/>
      <c r="C170" s="245"/>
      <c r="D170" s="246" t="s">
        <v>178</v>
      </c>
      <c r="E170" s="247" t="s">
        <v>1</v>
      </c>
      <c r="F170" s="248" t="s">
        <v>2110</v>
      </c>
      <c r="G170" s="245"/>
      <c r="H170" s="247" t="s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178</v>
      </c>
      <c r="AU170" s="254" t="s">
        <v>85</v>
      </c>
      <c r="AV170" s="13" t="s">
        <v>83</v>
      </c>
      <c r="AW170" s="13" t="s">
        <v>34</v>
      </c>
      <c r="AX170" s="13" t="s">
        <v>76</v>
      </c>
      <c r="AY170" s="254" t="s">
        <v>166</v>
      </c>
    </row>
    <row r="171" s="13" customFormat="1">
      <c r="A171" s="13"/>
      <c r="B171" s="244"/>
      <c r="C171" s="245"/>
      <c r="D171" s="246" t="s">
        <v>178</v>
      </c>
      <c r="E171" s="247" t="s">
        <v>1</v>
      </c>
      <c r="F171" s="248" t="s">
        <v>2111</v>
      </c>
      <c r="G171" s="245"/>
      <c r="H171" s="247" t="s">
        <v>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178</v>
      </c>
      <c r="AU171" s="254" t="s">
        <v>85</v>
      </c>
      <c r="AV171" s="13" t="s">
        <v>83</v>
      </c>
      <c r="AW171" s="13" t="s">
        <v>34</v>
      </c>
      <c r="AX171" s="13" t="s">
        <v>76</v>
      </c>
      <c r="AY171" s="254" t="s">
        <v>166</v>
      </c>
    </row>
    <row r="172" s="13" customFormat="1">
      <c r="A172" s="13"/>
      <c r="B172" s="244"/>
      <c r="C172" s="245"/>
      <c r="D172" s="246" t="s">
        <v>178</v>
      </c>
      <c r="E172" s="247" t="s">
        <v>1</v>
      </c>
      <c r="F172" s="248" t="s">
        <v>2112</v>
      </c>
      <c r="G172" s="245"/>
      <c r="H172" s="247" t="s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178</v>
      </c>
      <c r="AU172" s="254" t="s">
        <v>85</v>
      </c>
      <c r="AV172" s="13" t="s">
        <v>83</v>
      </c>
      <c r="AW172" s="13" t="s">
        <v>34</v>
      </c>
      <c r="AX172" s="13" t="s">
        <v>76</v>
      </c>
      <c r="AY172" s="254" t="s">
        <v>166</v>
      </c>
    </row>
    <row r="173" s="13" customFormat="1">
      <c r="A173" s="13"/>
      <c r="B173" s="244"/>
      <c r="C173" s="245"/>
      <c r="D173" s="246" t="s">
        <v>178</v>
      </c>
      <c r="E173" s="247" t="s">
        <v>1</v>
      </c>
      <c r="F173" s="248" t="s">
        <v>2113</v>
      </c>
      <c r="G173" s="245"/>
      <c r="H173" s="247" t="s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178</v>
      </c>
      <c r="AU173" s="254" t="s">
        <v>85</v>
      </c>
      <c r="AV173" s="13" t="s">
        <v>83</v>
      </c>
      <c r="AW173" s="13" t="s">
        <v>34</v>
      </c>
      <c r="AX173" s="13" t="s">
        <v>76</v>
      </c>
      <c r="AY173" s="254" t="s">
        <v>166</v>
      </c>
    </row>
    <row r="174" s="14" customFormat="1">
      <c r="A174" s="14"/>
      <c r="B174" s="255"/>
      <c r="C174" s="256"/>
      <c r="D174" s="246" t="s">
        <v>178</v>
      </c>
      <c r="E174" s="257" t="s">
        <v>1</v>
      </c>
      <c r="F174" s="258" t="s">
        <v>83</v>
      </c>
      <c r="G174" s="256"/>
      <c r="H174" s="259">
        <v>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178</v>
      </c>
      <c r="AU174" s="265" t="s">
        <v>85</v>
      </c>
      <c r="AV174" s="14" t="s">
        <v>85</v>
      </c>
      <c r="AW174" s="14" t="s">
        <v>34</v>
      </c>
      <c r="AX174" s="14" t="s">
        <v>83</v>
      </c>
      <c r="AY174" s="265" t="s">
        <v>166</v>
      </c>
    </row>
    <row r="175" s="2" customFormat="1" ht="26.4" customHeight="1">
      <c r="A175" s="38"/>
      <c r="B175" s="39"/>
      <c r="C175" s="226" t="s">
        <v>202</v>
      </c>
      <c r="D175" s="226" t="s">
        <v>169</v>
      </c>
      <c r="E175" s="227" t="s">
        <v>2114</v>
      </c>
      <c r="F175" s="228" t="s">
        <v>2115</v>
      </c>
      <c r="G175" s="229" t="s">
        <v>2064</v>
      </c>
      <c r="H175" s="230">
        <v>1</v>
      </c>
      <c r="I175" s="231"/>
      <c r="J175" s="232">
        <f>ROUND(I175*H175,2)</f>
        <v>0</v>
      </c>
      <c r="K175" s="228" t="s">
        <v>173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2065</v>
      </c>
      <c r="AT175" s="237" t="s">
        <v>169</v>
      </c>
      <c r="AU175" s="237" t="s">
        <v>85</v>
      </c>
      <c r="AY175" s="17" t="s">
        <v>166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2065</v>
      </c>
      <c r="BM175" s="237" t="s">
        <v>2116</v>
      </c>
    </row>
    <row r="176" s="2" customFormat="1">
      <c r="A176" s="38"/>
      <c r="B176" s="39"/>
      <c r="C176" s="40"/>
      <c r="D176" s="239" t="s">
        <v>176</v>
      </c>
      <c r="E176" s="40"/>
      <c r="F176" s="240" t="s">
        <v>2117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176</v>
      </c>
      <c r="AU176" s="17" t="s">
        <v>85</v>
      </c>
    </row>
    <row r="177" s="13" customFormat="1">
      <c r="A177" s="13"/>
      <c r="B177" s="244"/>
      <c r="C177" s="245"/>
      <c r="D177" s="246" t="s">
        <v>178</v>
      </c>
      <c r="E177" s="247" t="s">
        <v>1</v>
      </c>
      <c r="F177" s="248" t="s">
        <v>2118</v>
      </c>
      <c r="G177" s="245"/>
      <c r="H177" s="247" t="s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178</v>
      </c>
      <c r="AU177" s="254" t="s">
        <v>85</v>
      </c>
      <c r="AV177" s="13" t="s">
        <v>83</v>
      </c>
      <c r="AW177" s="13" t="s">
        <v>34</v>
      </c>
      <c r="AX177" s="13" t="s">
        <v>76</v>
      </c>
      <c r="AY177" s="254" t="s">
        <v>166</v>
      </c>
    </row>
    <row r="178" s="13" customFormat="1">
      <c r="A178" s="13"/>
      <c r="B178" s="244"/>
      <c r="C178" s="245"/>
      <c r="D178" s="246" t="s">
        <v>178</v>
      </c>
      <c r="E178" s="247" t="s">
        <v>1</v>
      </c>
      <c r="F178" s="248" t="s">
        <v>2119</v>
      </c>
      <c r="G178" s="245"/>
      <c r="H178" s="247" t="s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178</v>
      </c>
      <c r="AU178" s="254" t="s">
        <v>85</v>
      </c>
      <c r="AV178" s="13" t="s">
        <v>83</v>
      </c>
      <c r="AW178" s="13" t="s">
        <v>34</v>
      </c>
      <c r="AX178" s="13" t="s">
        <v>76</v>
      </c>
      <c r="AY178" s="254" t="s">
        <v>166</v>
      </c>
    </row>
    <row r="179" s="13" customFormat="1">
      <c r="A179" s="13"/>
      <c r="B179" s="244"/>
      <c r="C179" s="245"/>
      <c r="D179" s="246" t="s">
        <v>178</v>
      </c>
      <c r="E179" s="247" t="s">
        <v>1</v>
      </c>
      <c r="F179" s="248" t="s">
        <v>2120</v>
      </c>
      <c r="G179" s="245"/>
      <c r="H179" s="247" t="s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178</v>
      </c>
      <c r="AU179" s="254" t="s">
        <v>85</v>
      </c>
      <c r="AV179" s="13" t="s">
        <v>83</v>
      </c>
      <c r="AW179" s="13" t="s">
        <v>34</v>
      </c>
      <c r="AX179" s="13" t="s">
        <v>76</v>
      </c>
      <c r="AY179" s="254" t="s">
        <v>166</v>
      </c>
    </row>
    <row r="180" s="13" customFormat="1">
      <c r="A180" s="13"/>
      <c r="B180" s="244"/>
      <c r="C180" s="245"/>
      <c r="D180" s="246" t="s">
        <v>178</v>
      </c>
      <c r="E180" s="247" t="s">
        <v>1</v>
      </c>
      <c r="F180" s="248" t="s">
        <v>2121</v>
      </c>
      <c r="G180" s="245"/>
      <c r="H180" s="247" t="s">
        <v>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178</v>
      </c>
      <c r="AU180" s="254" t="s">
        <v>85</v>
      </c>
      <c r="AV180" s="13" t="s">
        <v>83</v>
      </c>
      <c r="AW180" s="13" t="s">
        <v>34</v>
      </c>
      <c r="AX180" s="13" t="s">
        <v>76</v>
      </c>
      <c r="AY180" s="254" t="s">
        <v>166</v>
      </c>
    </row>
    <row r="181" s="14" customFormat="1">
      <c r="A181" s="14"/>
      <c r="B181" s="255"/>
      <c r="C181" s="256"/>
      <c r="D181" s="246" t="s">
        <v>178</v>
      </c>
      <c r="E181" s="257" t="s">
        <v>1</v>
      </c>
      <c r="F181" s="258" t="s">
        <v>83</v>
      </c>
      <c r="G181" s="256"/>
      <c r="H181" s="259">
        <v>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178</v>
      </c>
      <c r="AU181" s="265" t="s">
        <v>85</v>
      </c>
      <c r="AV181" s="14" t="s">
        <v>85</v>
      </c>
      <c r="AW181" s="14" t="s">
        <v>34</v>
      </c>
      <c r="AX181" s="14" t="s">
        <v>83</v>
      </c>
      <c r="AY181" s="265" t="s">
        <v>166</v>
      </c>
    </row>
    <row r="182" s="2" customFormat="1" ht="26.4" customHeight="1">
      <c r="A182" s="38"/>
      <c r="B182" s="39"/>
      <c r="C182" s="226" t="s">
        <v>182</v>
      </c>
      <c r="D182" s="226" t="s">
        <v>169</v>
      </c>
      <c r="E182" s="227" t="s">
        <v>2122</v>
      </c>
      <c r="F182" s="228" t="s">
        <v>2123</v>
      </c>
      <c r="G182" s="229" t="s">
        <v>2064</v>
      </c>
      <c r="H182" s="230">
        <v>1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2065</v>
      </c>
      <c r="AT182" s="237" t="s">
        <v>169</v>
      </c>
      <c r="AU182" s="237" t="s">
        <v>85</v>
      </c>
      <c r="AY182" s="17" t="s">
        <v>166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2065</v>
      </c>
      <c r="BM182" s="237" t="s">
        <v>2124</v>
      </c>
    </row>
    <row r="183" s="14" customFormat="1">
      <c r="A183" s="14"/>
      <c r="B183" s="255"/>
      <c r="C183" s="256"/>
      <c r="D183" s="246" t="s">
        <v>178</v>
      </c>
      <c r="E183" s="257" t="s">
        <v>1</v>
      </c>
      <c r="F183" s="258" t="s">
        <v>83</v>
      </c>
      <c r="G183" s="256"/>
      <c r="H183" s="259">
        <v>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178</v>
      </c>
      <c r="AU183" s="265" t="s">
        <v>85</v>
      </c>
      <c r="AV183" s="14" t="s">
        <v>85</v>
      </c>
      <c r="AW183" s="14" t="s">
        <v>34</v>
      </c>
      <c r="AX183" s="14" t="s">
        <v>83</v>
      </c>
      <c r="AY183" s="265" t="s">
        <v>166</v>
      </c>
    </row>
    <row r="184" s="2" customFormat="1" ht="26.4" customHeight="1">
      <c r="A184" s="38"/>
      <c r="B184" s="39"/>
      <c r="C184" s="226" t="s">
        <v>218</v>
      </c>
      <c r="D184" s="226" t="s">
        <v>169</v>
      </c>
      <c r="E184" s="227" t="s">
        <v>2125</v>
      </c>
      <c r="F184" s="228" t="s">
        <v>2126</v>
      </c>
      <c r="G184" s="229" t="s">
        <v>1104</v>
      </c>
      <c r="H184" s="230">
        <v>1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2065</v>
      </c>
      <c r="AT184" s="237" t="s">
        <v>169</v>
      </c>
      <c r="AU184" s="237" t="s">
        <v>85</v>
      </c>
      <c r="AY184" s="17" t="s">
        <v>166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2065</v>
      </c>
      <c r="BM184" s="237" t="s">
        <v>2127</v>
      </c>
    </row>
    <row r="185" s="13" customFormat="1">
      <c r="A185" s="13"/>
      <c r="B185" s="244"/>
      <c r="C185" s="245"/>
      <c r="D185" s="246" t="s">
        <v>178</v>
      </c>
      <c r="E185" s="247" t="s">
        <v>1</v>
      </c>
      <c r="F185" s="248" t="s">
        <v>2128</v>
      </c>
      <c r="G185" s="245"/>
      <c r="H185" s="247" t="s">
        <v>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178</v>
      </c>
      <c r="AU185" s="254" t="s">
        <v>85</v>
      </c>
      <c r="AV185" s="13" t="s">
        <v>83</v>
      </c>
      <c r="AW185" s="13" t="s">
        <v>34</v>
      </c>
      <c r="AX185" s="13" t="s">
        <v>76</v>
      </c>
      <c r="AY185" s="254" t="s">
        <v>166</v>
      </c>
    </row>
    <row r="186" s="14" customFormat="1">
      <c r="A186" s="14"/>
      <c r="B186" s="255"/>
      <c r="C186" s="256"/>
      <c r="D186" s="246" t="s">
        <v>178</v>
      </c>
      <c r="E186" s="257" t="s">
        <v>1</v>
      </c>
      <c r="F186" s="258" t="s">
        <v>83</v>
      </c>
      <c r="G186" s="256"/>
      <c r="H186" s="259">
        <v>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178</v>
      </c>
      <c r="AU186" s="265" t="s">
        <v>85</v>
      </c>
      <c r="AV186" s="14" t="s">
        <v>85</v>
      </c>
      <c r="AW186" s="14" t="s">
        <v>34</v>
      </c>
      <c r="AX186" s="14" t="s">
        <v>83</v>
      </c>
      <c r="AY186" s="265" t="s">
        <v>166</v>
      </c>
    </row>
    <row r="187" s="2" customFormat="1" ht="26.4" customHeight="1">
      <c r="A187" s="38"/>
      <c r="B187" s="39"/>
      <c r="C187" s="226" t="s">
        <v>227</v>
      </c>
      <c r="D187" s="226" t="s">
        <v>169</v>
      </c>
      <c r="E187" s="227" t="s">
        <v>2129</v>
      </c>
      <c r="F187" s="228" t="s">
        <v>2130</v>
      </c>
      <c r="G187" s="229" t="s">
        <v>1104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2065</v>
      </c>
      <c r="AT187" s="237" t="s">
        <v>169</v>
      </c>
      <c r="AU187" s="237" t="s">
        <v>85</v>
      </c>
      <c r="AY187" s="17" t="s">
        <v>166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2065</v>
      </c>
      <c r="BM187" s="237" t="s">
        <v>2131</v>
      </c>
    </row>
    <row r="188" s="13" customFormat="1">
      <c r="A188" s="13"/>
      <c r="B188" s="244"/>
      <c r="C188" s="245"/>
      <c r="D188" s="246" t="s">
        <v>178</v>
      </c>
      <c r="E188" s="247" t="s">
        <v>1</v>
      </c>
      <c r="F188" s="248" t="s">
        <v>2132</v>
      </c>
      <c r="G188" s="245"/>
      <c r="H188" s="247" t="s">
        <v>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178</v>
      </c>
      <c r="AU188" s="254" t="s">
        <v>85</v>
      </c>
      <c r="AV188" s="13" t="s">
        <v>83</v>
      </c>
      <c r="AW188" s="13" t="s">
        <v>34</v>
      </c>
      <c r="AX188" s="13" t="s">
        <v>76</v>
      </c>
      <c r="AY188" s="254" t="s">
        <v>166</v>
      </c>
    </row>
    <row r="189" s="13" customFormat="1">
      <c r="A189" s="13"/>
      <c r="B189" s="244"/>
      <c r="C189" s="245"/>
      <c r="D189" s="246" t="s">
        <v>178</v>
      </c>
      <c r="E189" s="247" t="s">
        <v>1</v>
      </c>
      <c r="F189" s="248" t="s">
        <v>2133</v>
      </c>
      <c r="G189" s="245"/>
      <c r="H189" s="247" t="s">
        <v>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178</v>
      </c>
      <c r="AU189" s="254" t="s">
        <v>85</v>
      </c>
      <c r="AV189" s="13" t="s">
        <v>83</v>
      </c>
      <c r="AW189" s="13" t="s">
        <v>34</v>
      </c>
      <c r="AX189" s="13" t="s">
        <v>76</v>
      </c>
      <c r="AY189" s="254" t="s">
        <v>166</v>
      </c>
    </row>
    <row r="190" s="14" customFormat="1">
      <c r="A190" s="14"/>
      <c r="B190" s="255"/>
      <c r="C190" s="256"/>
      <c r="D190" s="246" t="s">
        <v>178</v>
      </c>
      <c r="E190" s="257" t="s">
        <v>1</v>
      </c>
      <c r="F190" s="258" t="s">
        <v>83</v>
      </c>
      <c r="G190" s="256"/>
      <c r="H190" s="259">
        <v>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178</v>
      </c>
      <c r="AU190" s="265" t="s">
        <v>85</v>
      </c>
      <c r="AV190" s="14" t="s">
        <v>85</v>
      </c>
      <c r="AW190" s="14" t="s">
        <v>34</v>
      </c>
      <c r="AX190" s="14" t="s">
        <v>83</v>
      </c>
      <c r="AY190" s="265" t="s">
        <v>166</v>
      </c>
    </row>
    <row r="191" s="12" customFormat="1" ht="22.8" customHeight="1">
      <c r="A191" s="12"/>
      <c r="B191" s="210"/>
      <c r="C191" s="211"/>
      <c r="D191" s="212" t="s">
        <v>75</v>
      </c>
      <c r="E191" s="224" t="s">
        <v>2134</v>
      </c>
      <c r="F191" s="224" t="s">
        <v>2135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SUM(P192:P220)</f>
        <v>0</v>
      </c>
      <c r="Q191" s="218"/>
      <c r="R191" s="219">
        <f>SUM(R192:R220)</f>
        <v>0</v>
      </c>
      <c r="S191" s="218"/>
      <c r="T191" s="220">
        <f>SUM(T192:T220)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202</v>
      </c>
      <c r="AT191" s="222" t="s">
        <v>75</v>
      </c>
      <c r="AU191" s="222" t="s">
        <v>83</v>
      </c>
      <c r="AY191" s="221" t="s">
        <v>166</v>
      </c>
      <c r="BK191" s="223">
        <f>SUM(BK192:BK220)</f>
        <v>0</v>
      </c>
    </row>
    <row r="192" s="2" customFormat="1" ht="26.4" customHeight="1">
      <c r="A192" s="38"/>
      <c r="B192" s="39"/>
      <c r="C192" s="226" t="s">
        <v>207</v>
      </c>
      <c r="D192" s="226" t="s">
        <v>169</v>
      </c>
      <c r="E192" s="227" t="s">
        <v>2136</v>
      </c>
      <c r="F192" s="228" t="s">
        <v>2137</v>
      </c>
      <c r="G192" s="229" t="s">
        <v>1104</v>
      </c>
      <c r="H192" s="230">
        <v>1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2065</v>
      </c>
      <c r="AT192" s="237" t="s">
        <v>169</v>
      </c>
      <c r="AU192" s="237" t="s">
        <v>85</v>
      </c>
      <c r="AY192" s="17" t="s">
        <v>166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2065</v>
      </c>
      <c r="BM192" s="237" t="s">
        <v>2138</v>
      </c>
    </row>
    <row r="193" s="13" customFormat="1">
      <c r="A193" s="13"/>
      <c r="B193" s="244"/>
      <c r="C193" s="245"/>
      <c r="D193" s="246" t="s">
        <v>178</v>
      </c>
      <c r="E193" s="247" t="s">
        <v>1</v>
      </c>
      <c r="F193" s="248" t="s">
        <v>2139</v>
      </c>
      <c r="G193" s="245"/>
      <c r="H193" s="247" t="s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4" t="s">
        <v>178</v>
      </c>
      <c r="AU193" s="254" t="s">
        <v>85</v>
      </c>
      <c r="AV193" s="13" t="s">
        <v>83</v>
      </c>
      <c r="AW193" s="13" t="s">
        <v>34</v>
      </c>
      <c r="AX193" s="13" t="s">
        <v>76</v>
      </c>
      <c r="AY193" s="254" t="s">
        <v>166</v>
      </c>
    </row>
    <row r="194" s="13" customFormat="1">
      <c r="A194" s="13"/>
      <c r="B194" s="244"/>
      <c r="C194" s="245"/>
      <c r="D194" s="246" t="s">
        <v>178</v>
      </c>
      <c r="E194" s="247" t="s">
        <v>1</v>
      </c>
      <c r="F194" s="248" t="s">
        <v>2140</v>
      </c>
      <c r="G194" s="245"/>
      <c r="H194" s="247" t="s">
        <v>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178</v>
      </c>
      <c r="AU194" s="254" t="s">
        <v>85</v>
      </c>
      <c r="AV194" s="13" t="s">
        <v>83</v>
      </c>
      <c r="AW194" s="13" t="s">
        <v>34</v>
      </c>
      <c r="AX194" s="13" t="s">
        <v>76</v>
      </c>
      <c r="AY194" s="254" t="s">
        <v>166</v>
      </c>
    </row>
    <row r="195" s="13" customFormat="1">
      <c r="A195" s="13"/>
      <c r="B195" s="244"/>
      <c r="C195" s="245"/>
      <c r="D195" s="246" t="s">
        <v>178</v>
      </c>
      <c r="E195" s="247" t="s">
        <v>1</v>
      </c>
      <c r="F195" s="248" t="s">
        <v>2141</v>
      </c>
      <c r="G195" s="245"/>
      <c r="H195" s="247" t="s">
        <v>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178</v>
      </c>
      <c r="AU195" s="254" t="s">
        <v>85</v>
      </c>
      <c r="AV195" s="13" t="s">
        <v>83</v>
      </c>
      <c r="AW195" s="13" t="s">
        <v>34</v>
      </c>
      <c r="AX195" s="13" t="s">
        <v>76</v>
      </c>
      <c r="AY195" s="254" t="s">
        <v>166</v>
      </c>
    </row>
    <row r="196" s="13" customFormat="1">
      <c r="A196" s="13"/>
      <c r="B196" s="244"/>
      <c r="C196" s="245"/>
      <c r="D196" s="246" t="s">
        <v>178</v>
      </c>
      <c r="E196" s="247" t="s">
        <v>1</v>
      </c>
      <c r="F196" s="248" t="s">
        <v>2142</v>
      </c>
      <c r="G196" s="245"/>
      <c r="H196" s="247" t="s">
        <v>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178</v>
      </c>
      <c r="AU196" s="254" t="s">
        <v>85</v>
      </c>
      <c r="AV196" s="13" t="s">
        <v>83</v>
      </c>
      <c r="AW196" s="13" t="s">
        <v>34</v>
      </c>
      <c r="AX196" s="13" t="s">
        <v>76</v>
      </c>
      <c r="AY196" s="254" t="s">
        <v>166</v>
      </c>
    </row>
    <row r="197" s="13" customFormat="1">
      <c r="A197" s="13"/>
      <c r="B197" s="244"/>
      <c r="C197" s="245"/>
      <c r="D197" s="246" t="s">
        <v>178</v>
      </c>
      <c r="E197" s="247" t="s">
        <v>1</v>
      </c>
      <c r="F197" s="248" t="s">
        <v>2143</v>
      </c>
      <c r="G197" s="245"/>
      <c r="H197" s="247" t="s">
        <v>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178</v>
      </c>
      <c r="AU197" s="254" t="s">
        <v>85</v>
      </c>
      <c r="AV197" s="13" t="s">
        <v>83</v>
      </c>
      <c r="AW197" s="13" t="s">
        <v>34</v>
      </c>
      <c r="AX197" s="13" t="s">
        <v>76</v>
      </c>
      <c r="AY197" s="254" t="s">
        <v>166</v>
      </c>
    </row>
    <row r="198" s="13" customFormat="1">
      <c r="A198" s="13"/>
      <c r="B198" s="244"/>
      <c r="C198" s="245"/>
      <c r="D198" s="246" t="s">
        <v>178</v>
      </c>
      <c r="E198" s="247" t="s">
        <v>1</v>
      </c>
      <c r="F198" s="248" t="s">
        <v>2144</v>
      </c>
      <c r="G198" s="245"/>
      <c r="H198" s="247" t="s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178</v>
      </c>
      <c r="AU198" s="254" t="s">
        <v>85</v>
      </c>
      <c r="AV198" s="13" t="s">
        <v>83</v>
      </c>
      <c r="AW198" s="13" t="s">
        <v>34</v>
      </c>
      <c r="AX198" s="13" t="s">
        <v>76</v>
      </c>
      <c r="AY198" s="254" t="s">
        <v>166</v>
      </c>
    </row>
    <row r="199" s="13" customFormat="1">
      <c r="A199" s="13"/>
      <c r="B199" s="244"/>
      <c r="C199" s="245"/>
      <c r="D199" s="246" t="s">
        <v>178</v>
      </c>
      <c r="E199" s="247" t="s">
        <v>1</v>
      </c>
      <c r="F199" s="248" t="s">
        <v>2145</v>
      </c>
      <c r="G199" s="245"/>
      <c r="H199" s="247" t="s">
        <v>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178</v>
      </c>
      <c r="AU199" s="254" t="s">
        <v>85</v>
      </c>
      <c r="AV199" s="13" t="s">
        <v>83</v>
      </c>
      <c r="AW199" s="13" t="s">
        <v>34</v>
      </c>
      <c r="AX199" s="13" t="s">
        <v>76</v>
      </c>
      <c r="AY199" s="254" t="s">
        <v>166</v>
      </c>
    </row>
    <row r="200" s="13" customFormat="1">
      <c r="A200" s="13"/>
      <c r="B200" s="244"/>
      <c r="C200" s="245"/>
      <c r="D200" s="246" t="s">
        <v>178</v>
      </c>
      <c r="E200" s="247" t="s">
        <v>1</v>
      </c>
      <c r="F200" s="248" t="s">
        <v>2146</v>
      </c>
      <c r="G200" s="245"/>
      <c r="H200" s="247" t="s">
        <v>1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178</v>
      </c>
      <c r="AU200" s="254" t="s">
        <v>85</v>
      </c>
      <c r="AV200" s="13" t="s">
        <v>83</v>
      </c>
      <c r="AW200" s="13" t="s">
        <v>34</v>
      </c>
      <c r="AX200" s="13" t="s">
        <v>76</v>
      </c>
      <c r="AY200" s="254" t="s">
        <v>166</v>
      </c>
    </row>
    <row r="201" s="13" customFormat="1">
      <c r="A201" s="13"/>
      <c r="B201" s="244"/>
      <c r="C201" s="245"/>
      <c r="D201" s="246" t="s">
        <v>178</v>
      </c>
      <c r="E201" s="247" t="s">
        <v>1</v>
      </c>
      <c r="F201" s="248" t="s">
        <v>2147</v>
      </c>
      <c r="G201" s="245"/>
      <c r="H201" s="247" t="s">
        <v>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178</v>
      </c>
      <c r="AU201" s="254" t="s">
        <v>85</v>
      </c>
      <c r="AV201" s="13" t="s">
        <v>83</v>
      </c>
      <c r="AW201" s="13" t="s">
        <v>34</v>
      </c>
      <c r="AX201" s="13" t="s">
        <v>76</v>
      </c>
      <c r="AY201" s="254" t="s">
        <v>166</v>
      </c>
    </row>
    <row r="202" s="14" customFormat="1">
      <c r="A202" s="14"/>
      <c r="B202" s="255"/>
      <c r="C202" s="256"/>
      <c r="D202" s="246" t="s">
        <v>178</v>
      </c>
      <c r="E202" s="257" t="s">
        <v>1</v>
      </c>
      <c r="F202" s="258" t="s">
        <v>83</v>
      </c>
      <c r="G202" s="256"/>
      <c r="H202" s="259">
        <v>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178</v>
      </c>
      <c r="AU202" s="265" t="s">
        <v>85</v>
      </c>
      <c r="AV202" s="14" t="s">
        <v>85</v>
      </c>
      <c r="AW202" s="14" t="s">
        <v>34</v>
      </c>
      <c r="AX202" s="14" t="s">
        <v>83</v>
      </c>
      <c r="AY202" s="265" t="s">
        <v>166</v>
      </c>
    </row>
    <row r="203" s="2" customFormat="1" ht="26.4" customHeight="1">
      <c r="A203" s="38"/>
      <c r="B203" s="39"/>
      <c r="C203" s="226" t="s">
        <v>254</v>
      </c>
      <c r="D203" s="226" t="s">
        <v>169</v>
      </c>
      <c r="E203" s="227" t="s">
        <v>2148</v>
      </c>
      <c r="F203" s="228" t="s">
        <v>2149</v>
      </c>
      <c r="G203" s="229" t="s">
        <v>1104</v>
      </c>
      <c r="H203" s="230">
        <v>1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2065</v>
      </c>
      <c r="AT203" s="237" t="s">
        <v>169</v>
      </c>
      <c r="AU203" s="237" t="s">
        <v>85</v>
      </c>
      <c r="AY203" s="17" t="s">
        <v>166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2065</v>
      </c>
      <c r="BM203" s="237" t="s">
        <v>2150</v>
      </c>
    </row>
    <row r="204" s="13" customFormat="1">
      <c r="A204" s="13"/>
      <c r="B204" s="244"/>
      <c r="C204" s="245"/>
      <c r="D204" s="246" t="s">
        <v>178</v>
      </c>
      <c r="E204" s="247" t="s">
        <v>1</v>
      </c>
      <c r="F204" s="248" t="s">
        <v>2151</v>
      </c>
      <c r="G204" s="245"/>
      <c r="H204" s="247" t="s">
        <v>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178</v>
      </c>
      <c r="AU204" s="254" t="s">
        <v>85</v>
      </c>
      <c r="AV204" s="13" t="s">
        <v>83</v>
      </c>
      <c r="AW204" s="13" t="s">
        <v>34</v>
      </c>
      <c r="AX204" s="13" t="s">
        <v>76</v>
      </c>
      <c r="AY204" s="254" t="s">
        <v>166</v>
      </c>
    </row>
    <row r="205" s="13" customFormat="1">
      <c r="A205" s="13"/>
      <c r="B205" s="244"/>
      <c r="C205" s="245"/>
      <c r="D205" s="246" t="s">
        <v>178</v>
      </c>
      <c r="E205" s="247" t="s">
        <v>1</v>
      </c>
      <c r="F205" s="248" t="s">
        <v>2152</v>
      </c>
      <c r="G205" s="245"/>
      <c r="H205" s="247" t="s">
        <v>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178</v>
      </c>
      <c r="AU205" s="254" t="s">
        <v>85</v>
      </c>
      <c r="AV205" s="13" t="s">
        <v>83</v>
      </c>
      <c r="AW205" s="13" t="s">
        <v>34</v>
      </c>
      <c r="AX205" s="13" t="s">
        <v>76</v>
      </c>
      <c r="AY205" s="254" t="s">
        <v>166</v>
      </c>
    </row>
    <row r="206" s="13" customFormat="1">
      <c r="A206" s="13"/>
      <c r="B206" s="244"/>
      <c r="C206" s="245"/>
      <c r="D206" s="246" t="s">
        <v>178</v>
      </c>
      <c r="E206" s="247" t="s">
        <v>1</v>
      </c>
      <c r="F206" s="248" t="s">
        <v>2153</v>
      </c>
      <c r="G206" s="245"/>
      <c r="H206" s="247" t="s">
        <v>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178</v>
      </c>
      <c r="AU206" s="254" t="s">
        <v>85</v>
      </c>
      <c r="AV206" s="13" t="s">
        <v>83</v>
      </c>
      <c r="AW206" s="13" t="s">
        <v>34</v>
      </c>
      <c r="AX206" s="13" t="s">
        <v>76</v>
      </c>
      <c r="AY206" s="254" t="s">
        <v>166</v>
      </c>
    </row>
    <row r="207" s="13" customFormat="1">
      <c r="A207" s="13"/>
      <c r="B207" s="244"/>
      <c r="C207" s="245"/>
      <c r="D207" s="246" t="s">
        <v>178</v>
      </c>
      <c r="E207" s="247" t="s">
        <v>1</v>
      </c>
      <c r="F207" s="248" t="s">
        <v>2154</v>
      </c>
      <c r="G207" s="245"/>
      <c r="H207" s="247" t="s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178</v>
      </c>
      <c r="AU207" s="254" t="s">
        <v>85</v>
      </c>
      <c r="AV207" s="13" t="s">
        <v>83</v>
      </c>
      <c r="AW207" s="13" t="s">
        <v>34</v>
      </c>
      <c r="AX207" s="13" t="s">
        <v>76</v>
      </c>
      <c r="AY207" s="254" t="s">
        <v>166</v>
      </c>
    </row>
    <row r="208" s="13" customFormat="1">
      <c r="A208" s="13"/>
      <c r="B208" s="244"/>
      <c r="C208" s="245"/>
      <c r="D208" s="246" t="s">
        <v>178</v>
      </c>
      <c r="E208" s="247" t="s">
        <v>1</v>
      </c>
      <c r="F208" s="248" t="s">
        <v>2155</v>
      </c>
      <c r="G208" s="245"/>
      <c r="H208" s="247" t="s">
        <v>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178</v>
      </c>
      <c r="AU208" s="254" t="s">
        <v>85</v>
      </c>
      <c r="AV208" s="13" t="s">
        <v>83</v>
      </c>
      <c r="AW208" s="13" t="s">
        <v>34</v>
      </c>
      <c r="AX208" s="13" t="s">
        <v>76</v>
      </c>
      <c r="AY208" s="254" t="s">
        <v>166</v>
      </c>
    </row>
    <row r="209" s="13" customFormat="1">
      <c r="A209" s="13"/>
      <c r="B209" s="244"/>
      <c r="C209" s="245"/>
      <c r="D209" s="246" t="s">
        <v>178</v>
      </c>
      <c r="E209" s="247" t="s">
        <v>1</v>
      </c>
      <c r="F209" s="248" t="s">
        <v>2156</v>
      </c>
      <c r="G209" s="245"/>
      <c r="H209" s="247" t="s">
        <v>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178</v>
      </c>
      <c r="AU209" s="254" t="s">
        <v>85</v>
      </c>
      <c r="AV209" s="13" t="s">
        <v>83</v>
      </c>
      <c r="AW209" s="13" t="s">
        <v>34</v>
      </c>
      <c r="AX209" s="13" t="s">
        <v>76</v>
      </c>
      <c r="AY209" s="254" t="s">
        <v>166</v>
      </c>
    </row>
    <row r="210" s="13" customFormat="1">
      <c r="A210" s="13"/>
      <c r="B210" s="244"/>
      <c r="C210" s="245"/>
      <c r="D210" s="246" t="s">
        <v>178</v>
      </c>
      <c r="E210" s="247" t="s">
        <v>1</v>
      </c>
      <c r="F210" s="248" t="s">
        <v>2157</v>
      </c>
      <c r="G210" s="245"/>
      <c r="H210" s="247" t="s">
        <v>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178</v>
      </c>
      <c r="AU210" s="254" t="s">
        <v>85</v>
      </c>
      <c r="AV210" s="13" t="s">
        <v>83</v>
      </c>
      <c r="AW210" s="13" t="s">
        <v>34</v>
      </c>
      <c r="AX210" s="13" t="s">
        <v>76</v>
      </c>
      <c r="AY210" s="254" t="s">
        <v>166</v>
      </c>
    </row>
    <row r="211" s="13" customFormat="1">
      <c r="A211" s="13"/>
      <c r="B211" s="244"/>
      <c r="C211" s="245"/>
      <c r="D211" s="246" t="s">
        <v>178</v>
      </c>
      <c r="E211" s="247" t="s">
        <v>1</v>
      </c>
      <c r="F211" s="248" t="s">
        <v>2158</v>
      </c>
      <c r="G211" s="245"/>
      <c r="H211" s="247" t="s">
        <v>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178</v>
      </c>
      <c r="AU211" s="254" t="s">
        <v>85</v>
      </c>
      <c r="AV211" s="13" t="s">
        <v>83</v>
      </c>
      <c r="AW211" s="13" t="s">
        <v>34</v>
      </c>
      <c r="AX211" s="13" t="s">
        <v>76</v>
      </c>
      <c r="AY211" s="254" t="s">
        <v>166</v>
      </c>
    </row>
    <row r="212" s="13" customFormat="1">
      <c r="A212" s="13"/>
      <c r="B212" s="244"/>
      <c r="C212" s="245"/>
      <c r="D212" s="246" t="s">
        <v>178</v>
      </c>
      <c r="E212" s="247" t="s">
        <v>1</v>
      </c>
      <c r="F212" s="248" t="s">
        <v>2159</v>
      </c>
      <c r="G212" s="245"/>
      <c r="H212" s="247" t="s">
        <v>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178</v>
      </c>
      <c r="AU212" s="254" t="s">
        <v>85</v>
      </c>
      <c r="AV212" s="13" t="s">
        <v>83</v>
      </c>
      <c r="AW212" s="13" t="s">
        <v>34</v>
      </c>
      <c r="AX212" s="13" t="s">
        <v>76</v>
      </c>
      <c r="AY212" s="254" t="s">
        <v>166</v>
      </c>
    </row>
    <row r="213" s="13" customFormat="1">
      <c r="A213" s="13"/>
      <c r="B213" s="244"/>
      <c r="C213" s="245"/>
      <c r="D213" s="246" t="s">
        <v>178</v>
      </c>
      <c r="E213" s="247" t="s">
        <v>1</v>
      </c>
      <c r="F213" s="248" t="s">
        <v>2160</v>
      </c>
      <c r="G213" s="245"/>
      <c r="H213" s="247" t="s">
        <v>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178</v>
      </c>
      <c r="AU213" s="254" t="s">
        <v>85</v>
      </c>
      <c r="AV213" s="13" t="s">
        <v>83</v>
      </c>
      <c r="AW213" s="13" t="s">
        <v>34</v>
      </c>
      <c r="AX213" s="13" t="s">
        <v>76</v>
      </c>
      <c r="AY213" s="254" t="s">
        <v>166</v>
      </c>
    </row>
    <row r="214" s="14" customFormat="1">
      <c r="A214" s="14"/>
      <c r="B214" s="255"/>
      <c r="C214" s="256"/>
      <c r="D214" s="246" t="s">
        <v>178</v>
      </c>
      <c r="E214" s="257" t="s">
        <v>1</v>
      </c>
      <c r="F214" s="258" t="s">
        <v>83</v>
      </c>
      <c r="G214" s="256"/>
      <c r="H214" s="259">
        <v>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178</v>
      </c>
      <c r="AU214" s="265" t="s">
        <v>85</v>
      </c>
      <c r="AV214" s="14" t="s">
        <v>85</v>
      </c>
      <c r="AW214" s="14" t="s">
        <v>34</v>
      </c>
      <c r="AX214" s="14" t="s">
        <v>83</v>
      </c>
      <c r="AY214" s="265" t="s">
        <v>166</v>
      </c>
    </row>
    <row r="215" s="2" customFormat="1" ht="26.4" customHeight="1">
      <c r="A215" s="38"/>
      <c r="B215" s="39"/>
      <c r="C215" s="226" t="s">
        <v>261</v>
      </c>
      <c r="D215" s="226" t="s">
        <v>169</v>
      </c>
      <c r="E215" s="227" t="s">
        <v>2161</v>
      </c>
      <c r="F215" s="228" t="s">
        <v>2162</v>
      </c>
      <c r="G215" s="229" t="s">
        <v>1104</v>
      </c>
      <c r="H215" s="230">
        <v>1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2065</v>
      </c>
      <c r="AT215" s="237" t="s">
        <v>169</v>
      </c>
      <c r="AU215" s="237" t="s">
        <v>85</v>
      </c>
      <c r="AY215" s="17" t="s">
        <v>166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2065</v>
      </c>
      <c r="BM215" s="237" t="s">
        <v>2163</v>
      </c>
    </row>
    <row r="216" s="13" customFormat="1">
      <c r="A216" s="13"/>
      <c r="B216" s="244"/>
      <c r="C216" s="245"/>
      <c r="D216" s="246" t="s">
        <v>178</v>
      </c>
      <c r="E216" s="247" t="s">
        <v>1</v>
      </c>
      <c r="F216" s="248" t="s">
        <v>2164</v>
      </c>
      <c r="G216" s="245"/>
      <c r="H216" s="247" t="s">
        <v>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4" t="s">
        <v>178</v>
      </c>
      <c r="AU216" s="254" t="s">
        <v>85</v>
      </c>
      <c r="AV216" s="13" t="s">
        <v>83</v>
      </c>
      <c r="AW216" s="13" t="s">
        <v>34</v>
      </c>
      <c r="AX216" s="13" t="s">
        <v>76</v>
      </c>
      <c r="AY216" s="254" t="s">
        <v>166</v>
      </c>
    </row>
    <row r="217" s="14" customFormat="1">
      <c r="A217" s="14"/>
      <c r="B217" s="255"/>
      <c r="C217" s="256"/>
      <c r="D217" s="246" t="s">
        <v>178</v>
      </c>
      <c r="E217" s="257" t="s">
        <v>1</v>
      </c>
      <c r="F217" s="258" t="s">
        <v>83</v>
      </c>
      <c r="G217" s="256"/>
      <c r="H217" s="259">
        <v>1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178</v>
      </c>
      <c r="AU217" s="265" t="s">
        <v>85</v>
      </c>
      <c r="AV217" s="14" t="s">
        <v>85</v>
      </c>
      <c r="AW217" s="14" t="s">
        <v>34</v>
      </c>
      <c r="AX217" s="14" t="s">
        <v>83</v>
      </c>
      <c r="AY217" s="265" t="s">
        <v>166</v>
      </c>
    </row>
    <row r="218" s="2" customFormat="1" ht="26.4" customHeight="1">
      <c r="A218" s="38"/>
      <c r="B218" s="39"/>
      <c r="C218" s="226" t="s">
        <v>8</v>
      </c>
      <c r="D218" s="226" t="s">
        <v>169</v>
      </c>
      <c r="E218" s="227" t="s">
        <v>2165</v>
      </c>
      <c r="F218" s="228" t="s">
        <v>2166</v>
      </c>
      <c r="G218" s="229" t="s">
        <v>1104</v>
      </c>
      <c r="H218" s="230">
        <v>1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2065</v>
      </c>
      <c r="AT218" s="237" t="s">
        <v>169</v>
      </c>
      <c r="AU218" s="237" t="s">
        <v>85</v>
      </c>
      <c r="AY218" s="17" t="s">
        <v>166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2065</v>
      </c>
      <c r="BM218" s="237" t="s">
        <v>2167</v>
      </c>
    </row>
    <row r="219" s="13" customFormat="1">
      <c r="A219" s="13"/>
      <c r="B219" s="244"/>
      <c r="C219" s="245"/>
      <c r="D219" s="246" t="s">
        <v>178</v>
      </c>
      <c r="E219" s="247" t="s">
        <v>1</v>
      </c>
      <c r="F219" s="248" t="s">
        <v>2168</v>
      </c>
      <c r="G219" s="245"/>
      <c r="H219" s="247" t="s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178</v>
      </c>
      <c r="AU219" s="254" t="s">
        <v>85</v>
      </c>
      <c r="AV219" s="13" t="s">
        <v>83</v>
      </c>
      <c r="AW219" s="13" t="s">
        <v>34</v>
      </c>
      <c r="AX219" s="13" t="s">
        <v>76</v>
      </c>
      <c r="AY219" s="254" t="s">
        <v>166</v>
      </c>
    </row>
    <row r="220" s="14" customFormat="1">
      <c r="A220" s="14"/>
      <c r="B220" s="255"/>
      <c r="C220" s="256"/>
      <c r="D220" s="246" t="s">
        <v>178</v>
      </c>
      <c r="E220" s="257" t="s">
        <v>1</v>
      </c>
      <c r="F220" s="258" t="s">
        <v>83</v>
      </c>
      <c r="G220" s="256"/>
      <c r="H220" s="259">
        <v>1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178</v>
      </c>
      <c r="AU220" s="265" t="s">
        <v>85</v>
      </c>
      <c r="AV220" s="14" t="s">
        <v>85</v>
      </c>
      <c r="AW220" s="14" t="s">
        <v>34</v>
      </c>
      <c r="AX220" s="14" t="s">
        <v>83</v>
      </c>
      <c r="AY220" s="265" t="s">
        <v>166</v>
      </c>
    </row>
    <row r="221" s="12" customFormat="1" ht="22.8" customHeight="1">
      <c r="A221" s="12"/>
      <c r="B221" s="210"/>
      <c r="C221" s="211"/>
      <c r="D221" s="212" t="s">
        <v>75</v>
      </c>
      <c r="E221" s="224" t="s">
        <v>2169</v>
      </c>
      <c r="F221" s="224" t="s">
        <v>2170</v>
      </c>
      <c r="G221" s="211"/>
      <c r="H221" s="211"/>
      <c r="I221" s="214"/>
      <c r="J221" s="225">
        <f>BK221</f>
        <v>0</v>
      </c>
      <c r="K221" s="211"/>
      <c r="L221" s="216"/>
      <c r="M221" s="217"/>
      <c r="N221" s="218"/>
      <c r="O221" s="218"/>
      <c r="P221" s="219">
        <f>SUM(P222:P229)</f>
        <v>0</v>
      </c>
      <c r="Q221" s="218"/>
      <c r="R221" s="219">
        <f>SUM(R222:R229)</f>
        <v>0</v>
      </c>
      <c r="S221" s="218"/>
      <c r="T221" s="220">
        <f>SUM(T222:T229)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1" t="s">
        <v>202</v>
      </c>
      <c r="AT221" s="222" t="s">
        <v>75</v>
      </c>
      <c r="AU221" s="222" t="s">
        <v>83</v>
      </c>
      <c r="AY221" s="221" t="s">
        <v>166</v>
      </c>
      <c r="BK221" s="223">
        <f>SUM(BK222:BK229)</f>
        <v>0</v>
      </c>
    </row>
    <row r="222" s="2" customFormat="1" ht="26.4" customHeight="1">
      <c r="A222" s="38"/>
      <c r="B222" s="39"/>
      <c r="C222" s="226" t="s">
        <v>271</v>
      </c>
      <c r="D222" s="226" t="s">
        <v>169</v>
      </c>
      <c r="E222" s="227" t="s">
        <v>2171</v>
      </c>
      <c r="F222" s="228" t="s">
        <v>2172</v>
      </c>
      <c r="G222" s="229" t="s">
        <v>1104</v>
      </c>
      <c r="H222" s="230">
        <v>1</v>
      </c>
      <c r="I222" s="231"/>
      <c r="J222" s="232">
        <f>ROUND(I222*H222,2)</f>
        <v>0</v>
      </c>
      <c r="K222" s="228" t="s">
        <v>173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2065</v>
      </c>
      <c r="AT222" s="237" t="s">
        <v>169</v>
      </c>
      <c r="AU222" s="237" t="s">
        <v>85</v>
      </c>
      <c r="AY222" s="17" t="s">
        <v>166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2065</v>
      </c>
      <c r="BM222" s="237" t="s">
        <v>2173</v>
      </c>
    </row>
    <row r="223" s="2" customFormat="1">
      <c r="A223" s="38"/>
      <c r="B223" s="39"/>
      <c r="C223" s="40"/>
      <c r="D223" s="239" t="s">
        <v>176</v>
      </c>
      <c r="E223" s="40"/>
      <c r="F223" s="240" t="s">
        <v>2174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176</v>
      </c>
      <c r="AU223" s="17" t="s">
        <v>85</v>
      </c>
    </row>
    <row r="224" s="13" customFormat="1">
      <c r="A224" s="13"/>
      <c r="B224" s="244"/>
      <c r="C224" s="245"/>
      <c r="D224" s="246" t="s">
        <v>178</v>
      </c>
      <c r="E224" s="247" t="s">
        <v>1</v>
      </c>
      <c r="F224" s="248" t="s">
        <v>2118</v>
      </c>
      <c r="G224" s="245"/>
      <c r="H224" s="247" t="s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178</v>
      </c>
      <c r="AU224" s="254" t="s">
        <v>85</v>
      </c>
      <c r="AV224" s="13" t="s">
        <v>83</v>
      </c>
      <c r="AW224" s="13" t="s">
        <v>34</v>
      </c>
      <c r="AX224" s="13" t="s">
        <v>76</v>
      </c>
      <c r="AY224" s="254" t="s">
        <v>166</v>
      </c>
    </row>
    <row r="225" s="13" customFormat="1">
      <c r="A225" s="13"/>
      <c r="B225" s="244"/>
      <c r="C225" s="245"/>
      <c r="D225" s="246" t="s">
        <v>178</v>
      </c>
      <c r="E225" s="247" t="s">
        <v>1</v>
      </c>
      <c r="F225" s="248" t="s">
        <v>2175</v>
      </c>
      <c r="G225" s="245"/>
      <c r="H225" s="247" t="s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178</v>
      </c>
      <c r="AU225" s="254" t="s">
        <v>85</v>
      </c>
      <c r="AV225" s="13" t="s">
        <v>83</v>
      </c>
      <c r="AW225" s="13" t="s">
        <v>34</v>
      </c>
      <c r="AX225" s="13" t="s">
        <v>76</v>
      </c>
      <c r="AY225" s="254" t="s">
        <v>166</v>
      </c>
    </row>
    <row r="226" s="13" customFormat="1">
      <c r="A226" s="13"/>
      <c r="B226" s="244"/>
      <c r="C226" s="245"/>
      <c r="D226" s="246" t="s">
        <v>178</v>
      </c>
      <c r="E226" s="247" t="s">
        <v>1</v>
      </c>
      <c r="F226" s="248" t="s">
        <v>2176</v>
      </c>
      <c r="G226" s="245"/>
      <c r="H226" s="247" t="s">
        <v>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178</v>
      </c>
      <c r="AU226" s="254" t="s">
        <v>85</v>
      </c>
      <c r="AV226" s="13" t="s">
        <v>83</v>
      </c>
      <c r="AW226" s="13" t="s">
        <v>34</v>
      </c>
      <c r="AX226" s="13" t="s">
        <v>76</v>
      </c>
      <c r="AY226" s="254" t="s">
        <v>166</v>
      </c>
    </row>
    <row r="227" s="13" customFormat="1">
      <c r="A227" s="13"/>
      <c r="B227" s="244"/>
      <c r="C227" s="245"/>
      <c r="D227" s="246" t="s">
        <v>178</v>
      </c>
      <c r="E227" s="247" t="s">
        <v>1</v>
      </c>
      <c r="F227" s="248" t="s">
        <v>2177</v>
      </c>
      <c r="G227" s="245"/>
      <c r="H227" s="247" t="s">
        <v>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178</v>
      </c>
      <c r="AU227" s="254" t="s">
        <v>85</v>
      </c>
      <c r="AV227" s="13" t="s">
        <v>83</v>
      </c>
      <c r="AW227" s="13" t="s">
        <v>34</v>
      </c>
      <c r="AX227" s="13" t="s">
        <v>76</v>
      </c>
      <c r="AY227" s="254" t="s">
        <v>166</v>
      </c>
    </row>
    <row r="228" s="13" customFormat="1">
      <c r="A228" s="13"/>
      <c r="B228" s="244"/>
      <c r="C228" s="245"/>
      <c r="D228" s="246" t="s">
        <v>178</v>
      </c>
      <c r="E228" s="247" t="s">
        <v>1</v>
      </c>
      <c r="F228" s="248" t="s">
        <v>2178</v>
      </c>
      <c r="G228" s="245"/>
      <c r="H228" s="247" t="s">
        <v>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178</v>
      </c>
      <c r="AU228" s="254" t="s">
        <v>85</v>
      </c>
      <c r="AV228" s="13" t="s">
        <v>83</v>
      </c>
      <c r="AW228" s="13" t="s">
        <v>34</v>
      </c>
      <c r="AX228" s="13" t="s">
        <v>76</v>
      </c>
      <c r="AY228" s="254" t="s">
        <v>166</v>
      </c>
    </row>
    <row r="229" s="14" customFormat="1">
      <c r="A229" s="14"/>
      <c r="B229" s="255"/>
      <c r="C229" s="256"/>
      <c r="D229" s="246" t="s">
        <v>178</v>
      </c>
      <c r="E229" s="257" t="s">
        <v>1</v>
      </c>
      <c r="F229" s="258" t="s">
        <v>83</v>
      </c>
      <c r="G229" s="256"/>
      <c r="H229" s="259">
        <v>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178</v>
      </c>
      <c r="AU229" s="265" t="s">
        <v>85</v>
      </c>
      <c r="AV229" s="14" t="s">
        <v>85</v>
      </c>
      <c r="AW229" s="14" t="s">
        <v>34</v>
      </c>
      <c r="AX229" s="14" t="s">
        <v>83</v>
      </c>
      <c r="AY229" s="265" t="s">
        <v>166</v>
      </c>
    </row>
    <row r="230" s="12" customFormat="1" ht="22.8" customHeight="1">
      <c r="A230" s="12"/>
      <c r="B230" s="210"/>
      <c r="C230" s="211"/>
      <c r="D230" s="212" t="s">
        <v>75</v>
      </c>
      <c r="E230" s="224" t="s">
        <v>2179</v>
      </c>
      <c r="F230" s="224" t="s">
        <v>2180</v>
      </c>
      <c r="G230" s="211"/>
      <c r="H230" s="211"/>
      <c r="I230" s="214"/>
      <c r="J230" s="225">
        <f>BK230</f>
        <v>0</v>
      </c>
      <c r="K230" s="211"/>
      <c r="L230" s="216"/>
      <c r="M230" s="217"/>
      <c r="N230" s="218"/>
      <c r="O230" s="218"/>
      <c r="P230" s="219">
        <f>SUM(P231:P239)</f>
        <v>0</v>
      </c>
      <c r="Q230" s="218"/>
      <c r="R230" s="219">
        <f>SUM(R231:R239)</f>
        <v>0</v>
      </c>
      <c r="S230" s="218"/>
      <c r="T230" s="220">
        <f>SUM(T231:T239)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1" t="s">
        <v>202</v>
      </c>
      <c r="AT230" s="222" t="s">
        <v>75</v>
      </c>
      <c r="AU230" s="222" t="s">
        <v>83</v>
      </c>
      <c r="AY230" s="221" t="s">
        <v>166</v>
      </c>
      <c r="BK230" s="223">
        <f>SUM(BK231:BK239)</f>
        <v>0</v>
      </c>
    </row>
    <row r="231" s="2" customFormat="1" ht="26.4" customHeight="1">
      <c r="A231" s="38"/>
      <c r="B231" s="39"/>
      <c r="C231" s="226" t="s">
        <v>277</v>
      </c>
      <c r="D231" s="226" t="s">
        <v>169</v>
      </c>
      <c r="E231" s="227" t="s">
        <v>2181</v>
      </c>
      <c r="F231" s="228" t="s">
        <v>2182</v>
      </c>
      <c r="G231" s="229" t="s">
        <v>2064</v>
      </c>
      <c r="H231" s="230">
        <v>1</v>
      </c>
      <c r="I231" s="231"/>
      <c r="J231" s="232">
        <f>ROUND(I231*H231,2)</f>
        <v>0</v>
      </c>
      <c r="K231" s="228" t="s">
        <v>1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174</v>
      </c>
      <c r="AT231" s="237" t="s">
        <v>169</v>
      </c>
      <c r="AU231" s="237" t="s">
        <v>85</v>
      </c>
      <c r="AY231" s="17" t="s">
        <v>166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174</v>
      </c>
      <c r="BM231" s="237" t="s">
        <v>2183</v>
      </c>
    </row>
    <row r="232" s="13" customFormat="1">
      <c r="A232" s="13"/>
      <c r="B232" s="244"/>
      <c r="C232" s="245"/>
      <c r="D232" s="246" t="s">
        <v>178</v>
      </c>
      <c r="E232" s="247" t="s">
        <v>1</v>
      </c>
      <c r="F232" s="248" t="s">
        <v>2184</v>
      </c>
      <c r="G232" s="245"/>
      <c r="H232" s="247" t="s">
        <v>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178</v>
      </c>
      <c r="AU232" s="254" t="s">
        <v>85</v>
      </c>
      <c r="AV232" s="13" t="s">
        <v>83</v>
      </c>
      <c r="AW232" s="13" t="s">
        <v>34</v>
      </c>
      <c r="AX232" s="13" t="s">
        <v>76</v>
      </c>
      <c r="AY232" s="254" t="s">
        <v>166</v>
      </c>
    </row>
    <row r="233" s="13" customFormat="1">
      <c r="A233" s="13"/>
      <c r="B233" s="244"/>
      <c r="C233" s="245"/>
      <c r="D233" s="246" t="s">
        <v>178</v>
      </c>
      <c r="E233" s="247" t="s">
        <v>1</v>
      </c>
      <c r="F233" s="248" t="s">
        <v>2185</v>
      </c>
      <c r="G233" s="245"/>
      <c r="H233" s="247" t="s">
        <v>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4" t="s">
        <v>178</v>
      </c>
      <c r="AU233" s="254" t="s">
        <v>85</v>
      </c>
      <c r="AV233" s="13" t="s">
        <v>83</v>
      </c>
      <c r="AW233" s="13" t="s">
        <v>34</v>
      </c>
      <c r="AX233" s="13" t="s">
        <v>76</v>
      </c>
      <c r="AY233" s="254" t="s">
        <v>166</v>
      </c>
    </row>
    <row r="234" s="13" customFormat="1">
      <c r="A234" s="13"/>
      <c r="B234" s="244"/>
      <c r="C234" s="245"/>
      <c r="D234" s="246" t="s">
        <v>178</v>
      </c>
      <c r="E234" s="247" t="s">
        <v>1</v>
      </c>
      <c r="F234" s="248" t="s">
        <v>2186</v>
      </c>
      <c r="G234" s="245"/>
      <c r="H234" s="247" t="s">
        <v>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178</v>
      </c>
      <c r="AU234" s="254" t="s">
        <v>85</v>
      </c>
      <c r="AV234" s="13" t="s">
        <v>83</v>
      </c>
      <c r="AW234" s="13" t="s">
        <v>34</v>
      </c>
      <c r="AX234" s="13" t="s">
        <v>76</v>
      </c>
      <c r="AY234" s="254" t="s">
        <v>166</v>
      </c>
    </row>
    <row r="235" s="14" customFormat="1">
      <c r="A235" s="14"/>
      <c r="B235" s="255"/>
      <c r="C235" s="256"/>
      <c r="D235" s="246" t="s">
        <v>178</v>
      </c>
      <c r="E235" s="257" t="s">
        <v>1</v>
      </c>
      <c r="F235" s="258" t="s">
        <v>83</v>
      </c>
      <c r="G235" s="256"/>
      <c r="H235" s="259">
        <v>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178</v>
      </c>
      <c r="AU235" s="265" t="s">
        <v>85</v>
      </c>
      <c r="AV235" s="14" t="s">
        <v>85</v>
      </c>
      <c r="AW235" s="14" t="s">
        <v>34</v>
      </c>
      <c r="AX235" s="14" t="s">
        <v>83</v>
      </c>
      <c r="AY235" s="265" t="s">
        <v>166</v>
      </c>
    </row>
    <row r="236" s="2" customFormat="1" ht="26.4" customHeight="1">
      <c r="A236" s="38"/>
      <c r="B236" s="39"/>
      <c r="C236" s="226" t="s">
        <v>283</v>
      </c>
      <c r="D236" s="226" t="s">
        <v>169</v>
      </c>
      <c r="E236" s="227" t="s">
        <v>2187</v>
      </c>
      <c r="F236" s="228" t="s">
        <v>2188</v>
      </c>
      <c r="G236" s="229" t="s">
        <v>1104</v>
      </c>
      <c r="H236" s="230">
        <v>1</v>
      </c>
      <c r="I236" s="231"/>
      <c r="J236" s="232">
        <f>ROUND(I236*H236,2)</f>
        <v>0</v>
      </c>
      <c r="K236" s="228" t="s">
        <v>1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2065</v>
      </c>
      <c r="AT236" s="237" t="s">
        <v>169</v>
      </c>
      <c r="AU236" s="237" t="s">
        <v>85</v>
      </c>
      <c r="AY236" s="17" t="s">
        <v>166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2065</v>
      </c>
      <c r="BM236" s="237" t="s">
        <v>2189</v>
      </c>
    </row>
    <row r="237" s="13" customFormat="1">
      <c r="A237" s="13"/>
      <c r="B237" s="244"/>
      <c r="C237" s="245"/>
      <c r="D237" s="246" t="s">
        <v>178</v>
      </c>
      <c r="E237" s="247" t="s">
        <v>1</v>
      </c>
      <c r="F237" s="248" t="s">
        <v>2190</v>
      </c>
      <c r="G237" s="245"/>
      <c r="H237" s="247" t="s">
        <v>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178</v>
      </c>
      <c r="AU237" s="254" t="s">
        <v>85</v>
      </c>
      <c r="AV237" s="13" t="s">
        <v>83</v>
      </c>
      <c r="AW237" s="13" t="s">
        <v>34</v>
      </c>
      <c r="AX237" s="13" t="s">
        <v>76</v>
      </c>
      <c r="AY237" s="254" t="s">
        <v>166</v>
      </c>
    </row>
    <row r="238" s="13" customFormat="1">
      <c r="A238" s="13"/>
      <c r="B238" s="244"/>
      <c r="C238" s="245"/>
      <c r="D238" s="246" t="s">
        <v>178</v>
      </c>
      <c r="E238" s="247" t="s">
        <v>1</v>
      </c>
      <c r="F238" s="248" t="s">
        <v>2191</v>
      </c>
      <c r="G238" s="245"/>
      <c r="H238" s="247" t="s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4" t="s">
        <v>178</v>
      </c>
      <c r="AU238" s="254" t="s">
        <v>85</v>
      </c>
      <c r="AV238" s="13" t="s">
        <v>83</v>
      </c>
      <c r="AW238" s="13" t="s">
        <v>34</v>
      </c>
      <c r="AX238" s="13" t="s">
        <v>76</v>
      </c>
      <c r="AY238" s="254" t="s">
        <v>166</v>
      </c>
    </row>
    <row r="239" s="14" customFormat="1">
      <c r="A239" s="14"/>
      <c r="B239" s="255"/>
      <c r="C239" s="256"/>
      <c r="D239" s="246" t="s">
        <v>178</v>
      </c>
      <c r="E239" s="257" t="s">
        <v>1</v>
      </c>
      <c r="F239" s="258" t="s">
        <v>83</v>
      </c>
      <c r="G239" s="256"/>
      <c r="H239" s="259">
        <v>1</v>
      </c>
      <c r="I239" s="260"/>
      <c r="J239" s="256"/>
      <c r="K239" s="256"/>
      <c r="L239" s="261"/>
      <c r="M239" s="297"/>
      <c r="N239" s="298"/>
      <c r="O239" s="298"/>
      <c r="P239" s="298"/>
      <c r="Q239" s="298"/>
      <c r="R239" s="298"/>
      <c r="S239" s="298"/>
      <c r="T239" s="29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178</v>
      </c>
      <c r="AU239" s="265" t="s">
        <v>85</v>
      </c>
      <c r="AV239" s="14" t="s">
        <v>85</v>
      </c>
      <c r="AW239" s="14" t="s">
        <v>34</v>
      </c>
      <c r="AX239" s="14" t="s">
        <v>83</v>
      </c>
      <c r="AY239" s="265" t="s">
        <v>166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67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nSRx4vsRZAHOFLzeQsEqlGtDXGBR19DiTIkkjQYbPpyRpyZRZqORrXq25wcGVgX0fxwTICz97zChXg89OPywvw==" hashValue="gBLElnbz9EnotKYgytHbh0NesQbiqaJehZ7fjMj8nxErwReJNYfmn+CIJhnZHZP7RTi7DZGf/iVwF5N8VWD9yw==" algorithmName="SHA-512" password="CC35"/>
  <autoFilter ref="C122:K2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7" r:id="rId1" display="https://podminky.urs.cz/item/CS_URS_2024_01/013254000"/>
    <hyperlink ref="F149" r:id="rId2" display="https://podminky.urs.cz/item/CS_URS_2024_01/030001000"/>
    <hyperlink ref="F176" r:id="rId3" display="https://podminky.urs.cz/item/CS_URS_2024_01/033203000"/>
    <hyperlink ref="F223" r:id="rId4" display="https://podminky.urs.cz/item/CS_URS_2024_01/07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ROUND(J143,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ROUND((SUM(BE143:BE644)),  2)</f>
        <v>0</v>
      </c>
      <c r="G35" s="38"/>
      <c r="H35" s="38"/>
      <c r="I35" s="164">
        <v>0.20999999999999999</v>
      </c>
      <c r="J35" s="163">
        <f>ROUND(((SUM(BE143:BE644))*I35),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ROUND((SUM(BF143:BF644)),  2)</f>
        <v>0</v>
      </c>
      <c r="G36" s="38"/>
      <c r="H36" s="38"/>
      <c r="I36" s="164">
        <v>0.12</v>
      </c>
      <c r="J36" s="163">
        <f>ROUND(((SUM(BF143:BF644))*I36),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ROUND((SUM(BG143:BG644)),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ROUND((SUM(BH143:BH644)),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ROUND((SUM(BI143:BI644)),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D1.01.1 - Stavební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Avuk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J143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J144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129</v>
      </c>
      <c r="E100" s="196"/>
      <c r="F100" s="196"/>
      <c r="G100" s="196"/>
      <c r="H100" s="196"/>
      <c r="I100" s="196"/>
      <c r="J100" s="197">
        <f>J145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130</v>
      </c>
      <c r="E101" s="196"/>
      <c r="F101" s="196"/>
      <c r="G101" s="196"/>
      <c r="H101" s="196"/>
      <c r="I101" s="196"/>
      <c r="J101" s="197">
        <f>J151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131</v>
      </c>
      <c r="E102" s="196"/>
      <c r="F102" s="196"/>
      <c r="G102" s="196"/>
      <c r="H102" s="196"/>
      <c r="I102" s="196"/>
      <c r="J102" s="197">
        <f>J152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132</v>
      </c>
      <c r="E103" s="196"/>
      <c r="F103" s="196"/>
      <c r="G103" s="196"/>
      <c r="H103" s="196"/>
      <c r="I103" s="196"/>
      <c r="J103" s="197">
        <f>J171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4"/>
      <c r="C104" s="133"/>
      <c r="D104" s="195" t="s">
        <v>133</v>
      </c>
      <c r="E104" s="196"/>
      <c r="F104" s="196"/>
      <c r="G104" s="196"/>
      <c r="H104" s="196"/>
      <c r="I104" s="196"/>
      <c r="J104" s="197">
        <f>J172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4"/>
      <c r="C105" s="133"/>
      <c r="D105" s="195" t="s">
        <v>134</v>
      </c>
      <c r="E105" s="196"/>
      <c r="F105" s="196"/>
      <c r="G105" s="196"/>
      <c r="H105" s="196"/>
      <c r="I105" s="196"/>
      <c r="J105" s="197">
        <f>J176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4"/>
      <c r="C106" s="133"/>
      <c r="D106" s="195" t="s">
        <v>135</v>
      </c>
      <c r="E106" s="196"/>
      <c r="F106" s="196"/>
      <c r="G106" s="196"/>
      <c r="H106" s="196"/>
      <c r="I106" s="196"/>
      <c r="J106" s="197">
        <f>J181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4"/>
      <c r="C107" s="133"/>
      <c r="D107" s="195" t="s">
        <v>136</v>
      </c>
      <c r="E107" s="196"/>
      <c r="F107" s="196"/>
      <c r="G107" s="196"/>
      <c r="H107" s="196"/>
      <c r="I107" s="196"/>
      <c r="J107" s="197">
        <f>J291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137</v>
      </c>
      <c r="E108" s="191"/>
      <c r="F108" s="191"/>
      <c r="G108" s="191"/>
      <c r="H108" s="191"/>
      <c r="I108" s="191"/>
      <c r="J108" s="192">
        <f>J307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138</v>
      </c>
      <c r="E109" s="196"/>
      <c r="F109" s="196"/>
      <c r="G109" s="196"/>
      <c r="H109" s="196"/>
      <c r="I109" s="196"/>
      <c r="J109" s="197">
        <f>J308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139</v>
      </c>
      <c r="E110" s="196"/>
      <c r="F110" s="196"/>
      <c r="G110" s="196"/>
      <c r="H110" s="196"/>
      <c r="I110" s="196"/>
      <c r="J110" s="197">
        <f>J418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4"/>
      <c r="C111" s="133"/>
      <c r="D111" s="195" t="s">
        <v>140</v>
      </c>
      <c r="E111" s="196"/>
      <c r="F111" s="196"/>
      <c r="G111" s="196"/>
      <c r="H111" s="196"/>
      <c r="I111" s="196"/>
      <c r="J111" s="197">
        <f>J421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141</v>
      </c>
      <c r="E112" s="196"/>
      <c r="F112" s="196"/>
      <c r="G112" s="196"/>
      <c r="H112" s="196"/>
      <c r="I112" s="196"/>
      <c r="J112" s="197">
        <f>J424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4"/>
      <c r="C113" s="133"/>
      <c r="D113" s="195" t="s">
        <v>142</v>
      </c>
      <c r="E113" s="196"/>
      <c r="F113" s="196"/>
      <c r="G113" s="196"/>
      <c r="H113" s="196"/>
      <c r="I113" s="196"/>
      <c r="J113" s="197">
        <f>J427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4"/>
      <c r="C114" s="133"/>
      <c r="D114" s="195" t="s">
        <v>143</v>
      </c>
      <c r="E114" s="196"/>
      <c r="F114" s="196"/>
      <c r="G114" s="196"/>
      <c r="H114" s="196"/>
      <c r="I114" s="196"/>
      <c r="J114" s="197">
        <f>J445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4"/>
      <c r="C115" s="133"/>
      <c r="D115" s="195" t="s">
        <v>144</v>
      </c>
      <c r="E115" s="196"/>
      <c r="F115" s="196"/>
      <c r="G115" s="196"/>
      <c r="H115" s="196"/>
      <c r="I115" s="196"/>
      <c r="J115" s="197">
        <f>J485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145</v>
      </c>
      <c r="E116" s="196"/>
      <c r="F116" s="196"/>
      <c r="G116" s="196"/>
      <c r="H116" s="196"/>
      <c r="I116" s="196"/>
      <c r="J116" s="197">
        <f>J489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146</v>
      </c>
      <c r="E117" s="196"/>
      <c r="F117" s="196"/>
      <c r="G117" s="196"/>
      <c r="H117" s="196"/>
      <c r="I117" s="196"/>
      <c r="J117" s="197">
        <f>J514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147</v>
      </c>
      <c r="E118" s="196"/>
      <c r="F118" s="196"/>
      <c r="G118" s="196"/>
      <c r="H118" s="196"/>
      <c r="I118" s="196"/>
      <c r="J118" s="197">
        <f>J581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33"/>
      <c r="D119" s="195" t="s">
        <v>148</v>
      </c>
      <c r="E119" s="196"/>
      <c r="F119" s="196"/>
      <c r="G119" s="196"/>
      <c r="H119" s="196"/>
      <c r="I119" s="196"/>
      <c r="J119" s="197">
        <f>J601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8"/>
      <c r="C120" s="189"/>
      <c r="D120" s="190" t="s">
        <v>149</v>
      </c>
      <c r="E120" s="191"/>
      <c r="F120" s="191"/>
      <c r="G120" s="191"/>
      <c r="H120" s="191"/>
      <c r="I120" s="191"/>
      <c r="J120" s="192">
        <f>J614</f>
        <v>0</v>
      </c>
      <c r="K120" s="189"/>
      <c r="L120" s="193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4"/>
      <c r="C121" s="133"/>
      <c r="D121" s="195" t="s">
        <v>150</v>
      </c>
      <c r="E121" s="196"/>
      <c r="F121" s="196"/>
      <c r="G121" s="196"/>
      <c r="H121" s="196"/>
      <c r="I121" s="196"/>
      <c r="J121" s="197">
        <f>J615</f>
        <v>0</v>
      </c>
      <c r="K121" s="133"/>
      <c r="L121" s="19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8"/>
      <c r="C127" s="69"/>
      <c r="D127" s="69"/>
      <c r="E127" s="69"/>
      <c r="F127" s="69"/>
      <c r="G127" s="69"/>
      <c r="H127" s="69"/>
      <c r="I127" s="69"/>
      <c r="J127" s="69"/>
      <c r="K127" s="69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151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183" t="str">
        <f>E7</f>
        <v>Pardubická nemocnice - pokladny</v>
      </c>
      <c r="F131" s="32"/>
      <c r="G131" s="32"/>
      <c r="H131" s="32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" customFormat="1" ht="12" customHeight="1">
      <c r="B132" s="21"/>
      <c r="C132" s="32" t="s">
        <v>119</v>
      </c>
      <c r="D132" s="22"/>
      <c r="E132" s="22"/>
      <c r="F132" s="22"/>
      <c r="G132" s="22"/>
      <c r="H132" s="22"/>
      <c r="I132" s="22"/>
      <c r="J132" s="22"/>
      <c r="K132" s="22"/>
      <c r="L132" s="20"/>
    </row>
    <row r="133" s="2" customFormat="1" ht="16.5" customHeight="1">
      <c r="A133" s="38"/>
      <c r="B133" s="39"/>
      <c r="C133" s="40"/>
      <c r="D133" s="40"/>
      <c r="E133" s="183" t="s">
        <v>120</v>
      </c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121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E11</f>
        <v>D1.01.1 - Stavební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F14</f>
        <v>Pardubice</v>
      </c>
      <c r="G137" s="40"/>
      <c r="H137" s="40"/>
      <c r="I137" s="32" t="s">
        <v>22</v>
      </c>
      <c r="J137" s="79" t="str">
        <f>IF(J14="","",J14)</f>
        <v>27. 5. 2024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27.9" customHeight="1">
      <c r="A139" s="38"/>
      <c r="B139" s="39"/>
      <c r="C139" s="32" t="s">
        <v>24</v>
      </c>
      <c r="D139" s="40"/>
      <c r="E139" s="40"/>
      <c r="F139" s="27" t="str">
        <f>E17</f>
        <v>Nemocnice Pardubického kraje a.s.</v>
      </c>
      <c r="G139" s="40"/>
      <c r="H139" s="40"/>
      <c r="I139" s="32" t="s">
        <v>30</v>
      </c>
      <c r="J139" s="36" t="str">
        <f>E23</f>
        <v>Penta Projekt s.r.o., Mrštíkova 12, Jihlava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28</v>
      </c>
      <c r="D140" s="40"/>
      <c r="E140" s="40"/>
      <c r="F140" s="27" t="str">
        <f>IF(E20="","",E20)</f>
        <v>Vyplň údaj</v>
      </c>
      <c r="G140" s="40"/>
      <c r="H140" s="40"/>
      <c r="I140" s="32" t="s">
        <v>32</v>
      </c>
      <c r="J140" s="36" t="str">
        <f>E26</f>
        <v>Ing. Avuk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9"/>
      <c r="B142" s="200"/>
      <c r="C142" s="201" t="s">
        <v>152</v>
      </c>
      <c r="D142" s="202" t="s">
        <v>61</v>
      </c>
      <c r="E142" s="202" t="s">
        <v>57</v>
      </c>
      <c r="F142" s="202" t="s">
        <v>58</v>
      </c>
      <c r="G142" s="202" t="s">
        <v>153</v>
      </c>
      <c r="H142" s="202" t="s">
        <v>154</v>
      </c>
      <c r="I142" s="202" t="s">
        <v>155</v>
      </c>
      <c r="J142" s="202" t="s">
        <v>125</v>
      </c>
      <c r="K142" s="203" t="s">
        <v>156</v>
      </c>
      <c r="L142" s="204"/>
      <c r="M142" s="100" t="s">
        <v>1</v>
      </c>
      <c r="N142" s="101" t="s">
        <v>40</v>
      </c>
      <c r="O142" s="101" t="s">
        <v>157</v>
      </c>
      <c r="P142" s="101" t="s">
        <v>158</v>
      </c>
      <c r="Q142" s="101" t="s">
        <v>159</v>
      </c>
      <c r="R142" s="101" t="s">
        <v>160</v>
      </c>
      <c r="S142" s="101" t="s">
        <v>161</v>
      </c>
      <c r="T142" s="102" t="s">
        <v>162</v>
      </c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/>
    </row>
    <row r="143" s="2" customFormat="1" ht="22.8" customHeight="1">
      <c r="A143" s="38"/>
      <c r="B143" s="39"/>
      <c r="C143" s="107" t="s">
        <v>163</v>
      </c>
      <c r="D143" s="40"/>
      <c r="E143" s="40"/>
      <c r="F143" s="40"/>
      <c r="G143" s="40"/>
      <c r="H143" s="40"/>
      <c r="I143" s="40"/>
      <c r="J143" s="205">
        <f>BK143</f>
        <v>0</v>
      </c>
      <c r="K143" s="40"/>
      <c r="L143" s="44"/>
      <c r="M143" s="103"/>
      <c r="N143" s="206"/>
      <c r="O143" s="104"/>
      <c r="P143" s="207">
        <f>P144+P307+P614</f>
        <v>0</v>
      </c>
      <c r="Q143" s="104"/>
      <c r="R143" s="207">
        <f>R144+R307+R614</f>
        <v>5.2601442499999997</v>
      </c>
      <c r="S143" s="104"/>
      <c r="T143" s="208">
        <f>T144+T307+T614</f>
        <v>1.7422489999999997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75</v>
      </c>
      <c r="AU143" s="17" t="s">
        <v>127</v>
      </c>
      <c r="BK143" s="209">
        <f>BK144+BK307+BK614</f>
        <v>0</v>
      </c>
    </row>
    <row r="144" s="12" customFormat="1" ht="25.92" customHeight="1">
      <c r="A144" s="12"/>
      <c r="B144" s="210"/>
      <c r="C144" s="211"/>
      <c r="D144" s="212" t="s">
        <v>75</v>
      </c>
      <c r="E144" s="213" t="s">
        <v>164</v>
      </c>
      <c r="F144" s="213" t="s">
        <v>165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P145+P151+P171</f>
        <v>0</v>
      </c>
      <c r="Q144" s="218"/>
      <c r="R144" s="219">
        <f>R145+R151+R171</f>
        <v>0.84206120000000007</v>
      </c>
      <c r="S144" s="218"/>
      <c r="T144" s="220">
        <f>T145+T151+T171</f>
        <v>1.7422489999999997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83</v>
      </c>
      <c r="AT144" s="222" t="s">
        <v>75</v>
      </c>
      <c r="AU144" s="222" t="s">
        <v>76</v>
      </c>
      <c r="AY144" s="221" t="s">
        <v>166</v>
      </c>
      <c r="BK144" s="223">
        <f>BK145+BK151+BK171</f>
        <v>0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167</v>
      </c>
      <c r="F145" s="224" t="s">
        <v>168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SUM(P146:P150)</f>
        <v>0</v>
      </c>
      <c r="Q145" s="218"/>
      <c r="R145" s="219">
        <f>SUM(R146:R150)</f>
        <v>0.14649120000000002</v>
      </c>
      <c r="S145" s="218"/>
      <c r="T145" s="220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83</v>
      </c>
      <c r="AT145" s="222" t="s">
        <v>75</v>
      </c>
      <c r="AU145" s="222" t="s">
        <v>83</v>
      </c>
      <c r="AY145" s="221" t="s">
        <v>166</v>
      </c>
      <c r="BK145" s="223">
        <f>SUM(BK146:BK150)</f>
        <v>0</v>
      </c>
    </row>
    <row r="146" s="2" customFormat="1" ht="36" customHeight="1">
      <c r="A146" s="38"/>
      <c r="B146" s="39"/>
      <c r="C146" s="226" t="s">
        <v>83</v>
      </c>
      <c r="D146" s="226" t="s">
        <v>169</v>
      </c>
      <c r="E146" s="227" t="s">
        <v>170</v>
      </c>
      <c r="F146" s="228" t="s">
        <v>171</v>
      </c>
      <c r="G146" s="229" t="s">
        <v>172</v>
      </c>
      <c r="H146" s="230">
        <v>0.54000000000000004</v>
      </c>
      <c r="I146" s="231"/>
      <c r="J146" s="232">
        <f>ROUND(I146*H146,2)</f>
        <v>0</v>
      </c>
      <c r="K146" s="228" t="s">
        <v>173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0.27128000000000002</v>
      </c>
      <c r="R146" s="235">
        <f>Q146*H146</f>
        <v>0.14649120000000002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174</v>
      </c>
      <c r="AT146" s="237" t="s">
        <v>169</v>
      </c>
      <c r="AU146" s="237" t="s">
        <v>85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174</v>
      </c>
      <c r="BM146" s="237" t="s">
        <v>175</v>
      </c>
    </row>
    <row r="147" s="2" customFormat="1">
      <c r="A147" s="38"/>
      <c r="B147" s="39"/>
      <c r="C147" s="40"/>
      <c r="D147" s="239" t="s">
        <v>176</v>
      </c>
      <c r="E147" s="40"/>
      <c r="F147" s="240" t="s">
        <v>177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85</v>
      </c>
    </row>
    <row r="148" s="13" customFormat="1">
      <c r="A148" s="13"/>
      <c r="B148" s="244"/>
      <c r="C148" s="245"/>
      <c r="D148" s="246" t="s">
        <v>178</v>
      </c>
      <c r="E148" s="247" t="s">
        <v>1</v>
      </c>
      <c r="F148" s="248" t="s">
        <v>179</v>
      </c>
      <c r="G148" s="245"/>
      <c r="H148" s="247" t="s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178</v>
      </c>
      <c r="AU148" s="254" t="s">
        <v>85</v>
      </c>
      <c r="AV148" s="13" t="s">
        <v>83</v>
      </c>
      <c r="AW148" s="13" t="s">
        <v>34</v>
      </c>
      <c r="AX148" s="13" t="s">
        <v>76</v>
      </c>
      <c r="AY148" s="254" t="s">
        <v>166</v>
      </c>
    </row>
    <row r="149" s="13" customFormat="1">
      <c r="A149" s="13"/>
      <c r="B149" s="244"/>
      <c r="C149" s="245"/>
      <c r="D149" s="246" t="s">
        <v>178</v>
      </c>
      <c r="E149" s="247" t="s">
        <v>1</v>
      </c>
      <c r="F149" s="248" t="s">
        <v>180</v>
      </c>
      <c r="G149" s="245"/>
      <c r="H149" s="247" t="s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178</v>
      </c>
      <c r="AU149" s="254" t="s">
        <v>85</v>
      </c>
      <c r="AV149" s="13" t="s">
        <v>83</v>
      </c>
      <c r="AW149" s="13" t="s">
        <v>34</v>
      </c>
      <c r="AX149" s="13" t="s">
        <v>76</v>
      </c>
      <c r="AY149" s="254" t="s">
        <v>166</v>
      </c>
    </row>
    <row r="150" s="14" customFormat="1">
      <c r="A150" s="14"/>
      <c r="B150" s="255"/>
      <c r="C150" s="256"/>
      <c r="D150" s="246" t="s">
        <v>178</v>
      </c>
      <c r="E150" s="257" t="s">
        <v>1</v>
      </c>
      <c r="F150" s="258" t="s">
        <v>181</v>
      </c>
      <c r="G150" s="256"/>
      <c r="H150" s="259">
        <v>0.54000000000000004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178</v>
      </c>
      <c r="AU150" s="265" t="s">
        <v>85</v>
      </c>
      <c r="AV150" s="14" t="s">
        <v>85</v>
      </c>
      <c r="AW150" s="14" t="s">
        <v>34</v>
      </c>
      <c r="AX150" s="14" t="s">
        <v>76</v>
      </c>
      <c r="AY150" s="265" t="s">
        <v>166</v>
      </c>
    </row>
    <row r="151" s="12" customFormat="1" ht="22.8" customHeight="1">
      <c r="A151" s="12"/>
      <c r="B151" s="210"/>
      <c r="C151" s="211"/>
      <c r="D151" s="212" t="s">
        <v>75</v>
      </c>
      <c r="E151" s="224" t="s">
        <v>182</v>
      </c>
      <c r="F151" s="224" t="s">
        <v>183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0.63679200000000002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83</v>
      </c>
      <c r="AY151" s="221" t="s">
        <v>166</v>
      </c>
      <c r="BK151" s="223">
        <f>BK152</f>
        <v>0</v>
      </c>
    </row>
    <row r="152" s="12" customFormat="1" ht="20.88" customHeight="1">
      <c r="A152" s="12"/>
      <c r="B152" s="210"/>
      <c r="C152" s="211"/>
      <c r="D152" s="212" t="s">
        <v>75</v>
      </c>
      <c r="E152" s="224" t="s">
        <v>184</v>
      </c>
      <c r="F152" s="224" t="s">
        <v>185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SUM(P153:P170)</f>
        <v>0</v>
      </c>
      <c r="Q152" s="218"/>
      <c r="R152" s="219">
        <f>SUM(R153:R170)</f>
        <v>0.63679200000000002</v>
      </c>
      <c r="S152" s="218"/>
      <c r="T152" s="220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83</v>
      </c>
      <c r="AT152" s="222" t="s">
        <v>75</v>
      </c>
      <c r="AU152" s="222" t="s">
        <v>85</v>
      </c>
      <c r="AY152" s="221" t="s">
        <v>166</v>
      </c>
      <c r="BK152" s="223">
        <f>SUM(BK153:BK170)</f>
        <v>0</v>
      </c>
    </row>
    <row r="153" s="2" customFormat="1" ht="24" customHeight="1">
      <c r="A153" s="38"/>
      <c r="B153" s="39"/>
      <c r="C153" s="226" t="s">
        <v>85</v>
      </c>
      <c r="D153" s="226" t="s">
        <v>169</v>
      </c>
      <c r="E153" s="227" t="s">
        <v>186</v>
      </c>
      <c r="F153" s="228" t="s">
        <v>187</v>
      </c>
      <c r="G153" s="229" t="s">
        <v>172</v>
      </c>
      <c r="H153" s="230">
        <v>5.7599999999999998</v>
      </c>
      <c r="I153" s="231"/>
      <c r="J153" s="232">
        <f>ROUND(I153*H153,2)</f>
        <v>0</v>
      </c>
      <c r="K153" s="228" t="s">
        <v>173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0.056000000000000001</v>
      </c>
      <c r="R153" s="235">
        <f>Q153*H153</f>
        <v>0.32256000000000001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174</v>
      </c>
      <c r="AT153" s="237" t="s">
        <v>169</v>
      </c>
      <c r="AU153" s="237" t="s">
        <v>167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174</v>
      </c>
      <c r="BM153" s="237" t="s">
        <v>188</v>
      </c>
    </row>
    <row r="154" s="2" customFormat="1">
      <c r="A154" s="38"/>
      <c r="B154" s="39"/>
      <c r="C154" s="40"/>
      <c r="D154" s="239" t="s">
        <v>176</v>
      </c>
      <c r="E154" s="40"/>
      <c r="F154" s="240" t="s">
        <v>189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176</v>
      </c>
      <c r="AU154" s="17" t="s">
        <v>167</v>
      </c>
    </row>
    <row r="155" s="13" customFormat="1">
      <c r="A155" s="13"/>
      <c r="B155" s="244"/>
      <c r="C155" s="245"/>
      <c r="D155" s="246" t="s">
        <v>178</v>
      </c>
      <c r="E155" s="247" t="s">
        <v>1</v>
      </c>
      <c r="F155" s="248" t="s">
        <v>190</v>
      </c>
      <c r="G155" s="245"/>
      <c r="H155" s="247" t="s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178</v>
      </c>
      <c r="AU155" s="254" t="s">
        <v>167</v>
      </c>
      <c r="AV155" s="13" t="s">
        <v>83</v>
      </c>
      <c r="AW155" s="13" t="s">
        <v>34</v>
      </c>
      <c r="AX155" s="13" t="s">
        <v>76</v>
      </c>
      <c r="AY155" s="254" t="s">
        <v>166</v>
      </c>
    </row>
    <row r="156" s="14" customFormat="1">
      <c r="A156" s="14"/>
      <c r="B156" s="255"/>
      <c r="C156" s="256"/>
      <c r="D156" s="246" t="s">
        <v>178</v>
      </c>
      <c r="E156" s="257" t="s">
        <v>1</v>
      </c>
      <c r="F156" s="258" t="s">
        <v>191</v>
      </c>
      <c r="G156" s="256"/>
      <c r="H156" s="259">
        <v>5.7600000000000007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178</v>
      </c>
      <c r="AU156" s="265" t="s">
        <v>167</v>
      </c>
      <c r="AV156" s="14" t="s">
        <v>85</v>
      </c>
      <c r="AW156" s="14" t="s">
        <v>34</v>
      </c>
      <c r="AX156" s="14" t="s">
        <v>76</v>
      </c>
      <c r="AY156" s="265" t="s">
        <v>166</v>
      </c>
    </row>
    <row r="157" s="2" customFormat="1" ht="26.4" customHeight="1">
      <c r="A157" s="38"/>
      <c r="B157" s="39"/>
      <c r="C157" s="226" t="s">
        <v>167</v>
      </c>
      <c r="D157" s="226" t="s">
        <v>169</v>
      </c>
      <c r="E157" s="227" t="s">
        <v>192</v>
      </c>
      <c r="F157" s="228" t="s">
        <v>193</v>
      </c>
      <c r="G157" s="229" t="s">
        <v>172</v>
      </c>
      <c r="H157" s="230">
        <v>5.7599999999999998</v>
      </c>
      <c r="I157" s="231"/>
      <c r="J157" s="232">
        <f>ROUND(I157*H157,2)</f>
        <v>0</v>
      </c>
      <c r="K157" s="228" t="s">
        <v>173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0.038199999999999998</v>
      </c>
      <c r="R157" s="235">
        <f>Q157*H157</f>
        <v>0.22003199999999998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174</v>
      </c>
      <c r="AT157" s="237" t="s">
        <v>169</v>
      </c>
      <c r="AU157" s="237" t="s">
        <v>167</v>
      </c>
      <c r="AY157" s="17" t="s">
        <v>166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174</v>
      </c>
      <c r="BM157" s="237" t="s">
        <v>194</v>
      </c>
    </row>
    <row r="158" s="2" customFormat="1">
      <c r="A158" s="38"/>
      <c r="B158" s="39"/>
      <c r="C158" s="40"/>
      <c r="D158" s="239" t="s">
        <v>176</v>
      </c>
      <c r="E158" s="40"/>
      <c r="F158" s="240" t="s">
        <v>195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176</v>
      </c>
      <c r="AU158" s="17" t="s">
        <v>167</v>
      </c>
    </row>
    <row r="159" s="13" customFormat="1">
      <c r="A159" s="13"/>
      <c r="B159" s="244"/>
      <c r="C159" s="245"/>
      <c r="D159" s="246" t="s">
        <v>178</v>
      </c>
      <c r="E159" s="247" t="s">
        <v>1</v>
      </c>
      <c r="F159" s="248" t="s">
        <v>190</v>
      </c>
      <c r="G159" s="245"/>
      <c r="H159" s="247" t="s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178</v>
      </c>
      <c r="AU159" s="254" t="s">
        <v>167</v>
      </c>
      <c r="AV159" s="13" t="s">
        <v>83</v>
      </c>
      <c r="AW159" s="13" t="s">
        <v>34</v>
      </c>
      <c r="AX159" s="13" t="s">
        <v>76</v>
      </c>
      <c r="AY159" s="254" t="s">
        <v>166</v>
      </c>
    </row>
    <row r="160" s="14" customFormat="1">
      <c r="A160" s="14"/>
      <c r="B160" s="255"/>
      <c r="C160" s="256"/>
      <c r="D160" s="246" t="s">
        <v>178</v>
      </c>
      <c r="E160" s="257" t="s">
        <v>1</v>
      </c>
      <c r="F160" s="258" t="s">
        <v>191</v>
      </c>
      <c r="G160" s="256"/>
      <c r="H160" s="259">
        <v>5.7600000000000007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178</v>
      </c>
      <c r="AU160" s="265" t="s">
        <v>167</v>
      </c>
      <c r="AV160" s="14" t="s">
        <v>85</v>
      </c>
      <c r="AW160" s="14" t="s">
        <v>34</v>
      </c>
      <c r="AX160" s="14" t="s">
        <v>76</v>
      </c>
      <c r="AY160" s="265" t="s">
        <v>166</v>
      </c>
    </row>
    <row r="161" s="2" customFormat="1" ht="26.4" customHeight="1">
      <c r="A161" s="38"/>
      <c r="B161" s="39"/>
      <c r="C161" s="226" t="s">
        <v>174</v>
      </c>
      <c r="D161" s="226" t="s">
        <v>169</v>
      </c>
      <c r="E161" s="227" t="s">
        <v>196</v>
      </c>
      <c r="F161" s="228" t="s">
        <v>197</v>
      </c>
      <c r="G161" s="229" t="s">
        <v>198</v>
      </c>
      <c r="H161" s="230">
        <v>16</v>
      </c>
      <c r="I161" s="231"/>
      <c r="J161" s="232">
        <f>ROUND(I161*H161,2)</f>
        <v>0</v>
      </c>
      <c r="K161" s="228" t="s">
        <v>173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0.0035000000000000001</v>
      </c>
      <c r="R161" s="235">
        <f>Q161*H161</f>
        <v>0.056000000000000001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174</v>
      </c>
      <c r="AT161" s="237" t="s">
        <v>169</v>
      </c>
      <c r="AU161" s="237" t="s">
        <v>167</v>
      </c>
      <c r="AY161" s="17" t="s">
        <v>166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174</v>
      </c>
      <c r="BM161" s="237" t="s">
        <v>199</v>
      </c>
    </row>
    <row r="162" s="2" customFormat="1">
      <c r="A162" s="38"/>
      <c r="B162" s="39"/>
      <c r="C162" s="40"/>
      <c r="D162" s="239" t="s">
        <v>176</v>
      </c>
      <c r="E162" s="40"/>
      <c r="F162" s="240" t="s">
        <v>200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176</v>
      </c>
      <c r="AU162" s="17" t="s">
        <v>167</v>
      </c>
    </row>
    <row r="163" s="13" customFormat="1">
      <c r="A163" s="13"/>
      <c r="B163" s="244"/>
      <c r="C163" s="245"/>
      <c r="D163" s="246" t="s">
        <v>178</v>
      </c>
      <c r="E163" s="247" t="s">
        <v>1</v>
      </c>
      <c r="F163" s="248" t="s">
        <v>179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178</v>
      </c>
      <c r="AU163" s="254" t="s">
        <v>167</v>
      </c>
      <c r="AV163" s="13" t="s">
        <v>83</v>
      </c>
      <c r="AW163" s="13" t="s">
        <v>34</v>
      </c>
      <c r="AX163" s="13" t="s">
        <v>76</v>
      </c>
      <c r="AY163" s="254" t="s">
        <v>166</v>
      </c>
    </row>
    <row r="164" s="13" customFormat="1">
      <c r="A164" s="13"/>
      <c r="B164" s="244"/>
      <c r="C164" s="245"/>
      <c r="D164" s="246" t="s">
        <v>178</v>
      </c>
      <c r="E164" s="247" t="s">
        <v>1</v>
      </c>
      <c r="F164" s="248" t="s">
        <v>180</v>
      </c>
      <c r="G164" s="245"/>
      <c r="H164" s="247" t="s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178</v>
      </c>
      <c r="AU164" s="254" t="s">
        <v>167</v>
      </c>
      <c r="AV164" s="13" t="s">
        <v>83</v>
      </c>
      <c r="AW164" s="13" t="s">
        <v>34</v>
      </c>
      <c r="AX164" s="13" t="s">
        <v>76</v>
      </c>
      <c r="AY164" s="254" t="s">
        <v>166</v>
      </c>
    </row>
    <row r="165" s="14" customFormat="1">
      <c r="A165" s="14"/>
      <c r="B165" s="255"/>
      <c r="C165" s="256"/>
      <c r="D165" s="246" t="s">
        <v>178</v>
      </c>
      <c r="E165" s="257" t="s">
        <v>1</v>
      </c>
      <c r="F165" s="258" t="s">
        <v>201</v>
      </c>
      <c r="G165" s="256"/>
      <c r="H165" s="259">
        <v>16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178</v>
      </c>
      <c r="AU165" s="265" t="s">
        <v>167</v>
      </c>
      <c r="AV165" s="14" t="s">
        <v>85</v>
      </c>
      <c r="AW165" s="14" t="s">
        <v>34</v>
      </c>
      <c r="AX165" s="14" t="s">
        <v>76</v>
      </c>
      <c r="AY165" s="265" t="s">
        <v>166</v>
      </c>
    </row>
    <row r="166" s="2" customFormat="1" ht="26.4" customHeight="1">
      <c r="A166" s="38"/>
      <c r="B166" s="39"/>
      <c r="C166" s="226" t="s">
        <v>202</v>
      </c>
      <c r="D166" s="226" t="s">
        <v>169</v>
      </c>
      <c r="E166" s="227" t="s">
        <v>203</v>
      </c>
      <c r="F166" s="228" t="s">
        <v>204</v>
      </c>
      <c r="G166" s="229" t="s">
        <v>198</v>
      </c>
      <c r="H166" s="230">
        <v>1</v>
      </c>
      <c r="I166" s="231"/>
      <c r="J166" s="232">
        <f>ROUND(I166*H166,2)</f>
        <v>0</v>
      </c>
      <c r="K166" s="228" t="s">
        <v>173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0.038199999999999998</v>
      </c>
      <c r="R166" s="235">
        <f>Q166*H166</f>
        <v>0.038199999999999998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174</v>
      </c>
      <c r="AT166" s="237" t="s">
        <v>169</v>
      </c>
      <c r="AU166" s="237" t="s">
        <v>167</v>
      </c>
      <c r="AY166" s="17" t="s">
        <v>166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174</v>
      </c>
      <c r="BM166" s="237" t="s">
        <v>205</v>
      </c>
    </row>
    <row r="167" s="2" customFormat="1">
      <c r="A167" s="38"/>
      <c r="B167" s="39"/>
      <c r="C167" s="40"/>
      <c r="D167" s="239" t="s">
        <v>176</v>
      </c>
      <c r="E167" s="40"/>
      <c r="F167" s="240" t="s">
        <v>206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176</v>
      </c>
      <c r="AU167" s="17" t="s">
        <v>167</v>
      </c>
    </row>
    <row r="168" s="13" customFormat="1">
      <c r="A168" s="13"/>
      <c r="B168" s="244"/>
      <c r="C168" s="245"/>
      <c r="D168" s="246" t="s">
        <v>178</v>
      </c>
      <c r="E168" s="247" t="s">
        <v>1</v>
      </c>
      <c r="F168" s="248" t="s">
        <v>179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178</v>
      </c>
      <c r="AU168" s="254" t="s">
        <v>167</v>
      </c>
      <c r="AV168" s="13" t="s">
        <v>83</v>
      </c>
      <c r="AW168" s="13" t="s">
        <v>34</v>
      </c>
      <c r="AX168" s="13" t="s">
        <v>76</v>
      </c>
      <c r="AY168" s="254" t="s">
        <v>166</v>
      </c>
    </row>
    <row r="169" s="13" customFormat="1">
      <c r="A169" s="13"/>
      <c r="B169" s="244"/>
      <c r="C169" s="245"/>
      <c r="D169" s="246" t="s">
        <v>178</v>
      </c>
      <c r="E169" s="247" t="s">
        <v>1</v>
      </c>
      <c r="F169" s="248" t="s">
        <v>180</v>
      </c>
      <c r="G169" s="245"/>
      <c r="H169" s="247" t="s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178</v>
      </c>
      <c r="AU169" s="254" t="s">
        <v>167</v>
      </c>
      <c r="AV169" s="13" t="s">
        <v>83</v>
      </c>
      <c r="AW169" s="13" t="s">
        <v>34</v>
      </c>
      <c r="AX169" s="13" t="s">
        <v>76</v>
      </c>
      <c r="AY169" s="254" t="s">
        <v>166</v>
      </c>
    </row>
    <row r="170" s="14" customFormat="1">
      <c r="A170" s="14"/>
      <c r="B170" s="255"/>
      <c r="C170" s="256"/>
      <c r="D170" s="246" t="s">
        <v>178</v>
      </c>
      <c r="E170" s="257" t="s">
        <v>1</v>
      </c>
      <c r="F170" s="258" t="s">
        <v>83</v>
      </c>
      <c r="G170" s="256"/>
      <c r="H170" s="259">
        <v>1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178</v>
      </c>
      <c r="AU170" s="265" t="s">
        <v>167</v>
      </c>
      <c r="AV170" s="14" t="s">
        <v>85</v>
      </c>
      <c r="AW170" s="14" t="s">
        <v>34</v>
      </c>
      <c r="AX170" s="14" t="s">
        <v>76</v>
      </c>
      <c r="AY170" s="265" t="s">
        <v>166</v>
      </c>
    </row>
    <row r="171" s="12" customFormat="1" ht="22.8" customHeight="1">
      <c r="A171" s="12"/>
      <c r="B171" s="210"/>
      <c r="C171" s="211"/>
      <c r="D171" s="212" t="s">
        <v>75</v>
      </c>
      <c r="E171" s="224" t="s">
        <v>207</v>
      </c>
      <c r="F171" s="224" t="s">
        <v>208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P172+P176+P181+P291</f>
        <v>0</v>
      </c>
      <c r="Q171" s="218"/>
      <c r="R171" s="219">
        <f>R172+R176+R181+R291</f>
        <v>0.058777999999999997</v>
      </c>
      <c r="S171" s="218"/>
      <c r="T171" s="220">
        <f>T172+T176+T181+T291</f>
        <v>1.7422489999999997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83</v>
      </c>
      <c r="AT171" s="222" t="s">
        <v>75</v>
      </c>
      <c r="AU171" s="222" t="s">
        <v>83</v>
      </c>
      <c r="AY171" s="221" t="s">
        <v>166</v>
      </c>
      <c r="BK171" s="223">
        <f>BK172+BK176+BK181+BK291</f>
        <v>0</v>
      </c>
    </row>
    <row r="172" s="12" customFormat="1" ht="20.88" customHeight="1">
      <c r="A172" s="12"/>
      <c r="B172" s="210"/>
      <c r="C172" s="211"/>
      <c r="D172" s="212" t="s">
        <v>75</v>
      </c>
      <c r="E172" s="224" t="s">
        <v>209</v>
      </c>
      <c r="F172" s="224" t="s">
        <v>210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SUM(P173:P175)</f>
        <v>0</v>
      </c>
      <c r="Q172" s="218"/>
      <c r="R172" s="219">
        <f>SUM(R173:R175)</f>
        <v>0.028040999999999996</v>
      </c>
      <c r="S172" s="218"/>
      <c r="T172" s="220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83</v>
      </c>
      <c r="AT172" s="222" t="s">
        <v>75</v>
      </c>
      <c r="AU172" s="222" t="s">
        <v>85</v>
      </c>
      <c r="AY172" s="221" t="s">
        <v>166</v>
      </c>
      <c r="BK172" s="223">
        <f>SUM(BK173:BK175)</f>
        <v>0</v>
      </c>
    </row>
    <row r="173" s="2" customFormat="1" ht="36" customHeight="1">
      <c r="A173" s="38"/>
      <c r="B173" s="39"/>
      <c r="C173" s="226" t="s">
        <v>182</v>
      </c>
      <c r="D173" s="226" t="s">
        <v>169</v>
      </c>
      <c r="E173" s="227" t="s">
        <v>211</v>
      </c>
      <c r="F173" s="228" t="s">
        <v>212</v>
      </c>
      <c r="G173" s="229" t="s">
        <v>172</v>
      </c>
      <c r="H173" s="230">
        <v>215.69999999999999</v>
      </c>
      <c r="I173" s="231"/>
      <c r="J173" s="232">
        <f>ROUND(I173*H173,2)</f>
        <v>0</v>
      </c>
      <c r="K173" s="228" t="s">
        <v>173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0.00012999999999999999</v>
      </c>
      <c r="R173" s="235">
        <f>Q173*H173</f>
        <v>0.028040999999999996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174</v>
      </c>
      <c r="AT173" s="237" t="s">
        <v>169</v>
      </c>
      <c r="AU173" s="237" t="s">
        <v>167</v>
      </c>
      <c r="AY173" s="17" t="s">
        <v>166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174</v>
      </c>
      <c r="BM173" s="237" t="s">
        <v>213</v>
      </c>
    </row>
    <row r="174" s="2" customFormat="1">
      <c r="A174" s="38"/>
      <c r="B174" s="39"/>
      <c r="C174" s="40"/>
      <c r="D174" s="239" t="s">
        <v>176</v>
      </c>
      <c r="E174" s="40"/>
      <c r="F174" s="240" t="s">
        <v>214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176</v>
      </c>
      <c r="AU174" s="17" t="s">
        <v>167</v>
      </c>
    </row>
    <row r="175" s="14" customFormat="1">
      <c r="A175" s="14"/>
      <c r="B175" s="255"/>
      <c r="C175" s="256"/>
      <c r="D175" s="246" t="s">
        <v>178</v>
      </c>
      <c r="E175" s="257" t="s">
        <v>1</v>
      </c>
      <c r="F175" s="258" t="s">
        <v>215</v>
      </c>
      <c r="G175" s="256"/>
      <c r="H175" s="259">
        <v>215.69999999999999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178</v>
      </c>
      <c r="AU175" s="265" t="s">
        <v>167</v>
      </c>
      <c r="AV175" s="14" t="s">
        <v>85</v>
      </c>
      <c r="AW175" s="14" t="s">
        <v>34</v>
      </c>
      <c r="AX175" s="14" t="s">
        <v>76</v>
      </c>
      <c r="AY175" s="265" t="s">
        <v>166</v>
      </c>
    </row>
    <row r="176" s="12" customFormat="1" ht="20.88" customHeight="1">
      <c r="A176" s="12"/>
      <c r="B176" s="210"/>
      <c r="C176" s="211"/>
      <c r="D176" s="212" t="s">
        <v>75</v>
      </c>
      <c r="E176" s="224" t="s">
        <v>216</v>
      </c>
      <c r="F176" s="224" t="s">
        <v>217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SUM(P177:P180)</f>
        <v>0</v>
      </c>
      <c r="Q176" s="218"/>
      <c r="R176" s="219">
        <f>SUM(R177:R180)</f>
        <v>0.029456000000000003</v>
      </c>
      <c r="S176" s="218"/>
      <c r="T176" s="220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83</v>
      </c>
      <c r="AT176" s="222" t="s">
        <v>75</v>
      </c>
      <c r="AU176" s="222" t="s">
        <v>85</v>
      </c>
      <c r="AY176" s="221" t="s">
        <v>166</v>
      </c>
      <c r="BK176" s="223">
        <f>SUM(BK177:BK180)</f>
        <v>0</v>
      </c>
    </row>
    <row r="177" s="2" customFormat="1" ht="26.4" customHeight="1">
      <c r="A177" s="38"/>
      <c r="B177" s="39"/>
      <c r="C177" s="226" t="s">
        <v>218</v>
      </c>
      <c r="D177" s="226" t="s">
        <v>169</v>
      </c>
      <c r="E177" s="227" t="s">
        <v>219</v>
      </c>
      <c r="F177" s="228" t="s">
        <v>220</v>
      </c>
      <c r="G177" s="229" t="s">
        <v>172</v>
      </c>
      <c r="H177" s="230">
        <v>736.39999999999998</v>
      </c>
      <c r="I177" s="231"/>
      <c r="J177" s="232">
        <f>ROUND(I177*H177,2)</f>
        <v>0</v>
      </c>
      <c r="K177" s="228" t="s">
        <v>173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4.0000000000000003E-05</v>
      </c>
      <c r="R177" s="235">
        <f>Q177*H177</f>
        <v>0.029456000000000003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174</v>
      </c>
      <c r="AT177" s="237" t="s">
        <v>169</v>
      </c>
      <c r="AU177" s="237" t="s">
        <v>167</v>
      </c>
      <c r="AY177" s="17" t="s">
        <v>166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174</v>
      </c>
      <c r="BM177" s="237" t="s">
        <v>221</v>
      </c>
    </row>
    <row r="178" s="2" customFormat="1">
      <c r="A178" s="38"/>
      <c r="B178" s="39"/>
      <c r="C178" s="40"/>
      <c r="D178" s="239" t="s">
        <v>176</v>
      </c>
      <c r="E178" s="40"/>
      <c r="F178" s="240" t="s">
        <v>222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176</v>
      </c>
      <c r="AU178" s="17" t="s">
        <v>167</v>
      </c>
    </row>
    <row r="179" s="13" customFormat="1">
      <c r="A179" s="13"/>
      <c r="B179" s="244"/>
      <c r="C179" s="245"/>
      <c r="D179" s="246" t="s">
        <v>178</v>
      </c>
      <c r="E179" s="247" t="s">
        <v>1</v>
      </c>
      <c r="F179" s="248" t="s">
        <v>223</v>
      </c>
      <c r="G179" s="245"/>
      <c r="H179" s="247" t="s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178</v>
      </c>
      <c r="AU179" s="254" t="s">
        <v>167</v>
      </c>
      <c r="AV179" s="13" t="s">
        <v>83</v>
      </c>
      <c r="AW179" s="13" t="s">
        <v>34</v>
      </c>
      <c r="AX179" s="13" t="s">
        <v>76</v>
      </c>
      <c r="AY179" s="254" t="s">
        <v>166</v>
      </c>
    </row>
    <row r="180" s="14" customFormat="1">
      <c r="A180" s="14"/>
      <c r="B180" s="255"/>
      <c r="C180" s="256"/>
      <c r="D180" s="246" t="s">
        <v>178</v>
      </c>
      <c r="E180" s="257" t="s">
        <v>1</v>
      </c>
      <c r="F180" s="258" t="s">
        <v>224</v>
      </c>
      <c r="G180" s="256"/>
      <c r="H180" s="259">
        <v>736.39999999999998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178</v>
      </c>
      <c r="AU180" s="265" t="s">
        <v>167</v>
      </c>
      <c r="AV180" s="14" t="s">
        <v>85</v>
      </c>
      <c r="AW180" s="14" t="s">
        <v>34</v>
      </c>
      <c r="AX180" s="14" t="s">
        <v>76</v>
      </c>
      <c r="AY180" s="265" t="s">
        <v>166</v>
      </c>
    </row>
    <row r="181" s="12" customFormat="1" ht="20.88" customHeight="1">
      <c r="A181" s="12"/>
      <c r="B181" s="210"/>
      <c r="C181" s="211"/>
      <c r="D181" s="212" t="s">
        <v>75</v>
      </c>
      <c r="E181" s="224" t="s">
        <v>225</v>
      </c>
      <c r="F181" s="224" t="s">
        <v>226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SUM(P182:P290)</f>
        <v>0</v>
      </c>
      <c r="Q181" s="218"/>
      <c r="R181" s="219">
        <f>SUM(R182:R290)</f>
        <v>0.001281</v>
      </c>
      <c r="S181" s="218"/>
      <c r="T181" s="220">
        <f>SUM(T182:T290)</f>
        <v>1.7422489999999997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83</v>
      </c>
      <c r="AT181" s="222" t="s">
        <v>75</v>
      </c>
      <c r="AU181" s="222" t="s">
        <v>85</v>
      </c>
      <c r="AY181" s="221" t="s">
        <v>166</v>
      </c>
      <c r="BK181" s="223">
        <f>SUM(BK182:BK290)</f>
        <v>0</v>
      </c>
    </row>
    <row r="182" s="2" customFormat="1" ht="26.4" customHeight="1">
      <c r="A182" s="38"/>
      <c r="B182" s="39"/>
      <c r="C182" s="226" t="s">
        <v>227</v>
      </c>
      <c r="D182" s="226" t="s">
        <v>169</v>
      </c>
      <c r="E182" s="227" t="s">
        <v>228</v>
      </c>
      <c r="F182" s="228" t="s">
        <v>229</v>
      </c>
      <c r="G182" s="229" t="s">
        <v>172</v>
      </c>
      <c r="H182" s="230">
        <v>38.100000000000001</v>
      </c>
      <c r="I182" s="231"/>
      <c r="J182" s="232">
        <f>ROUND(I182*H182,2)</f>
        <v>0</v>
      </c>
      <c r="K182" s="228" t="s">
        <v>173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0.0020999999999999999</v>
      </c>
      <c r="T182" s="236">
        <f>S182*H182</f>
        <v>0.080009999999999998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201</v>
      </c>
      <c r="AT182" s="237" t="s">
        <v>169</v>
      </c>
      <c r="AU182" s="237" t="s">
        <v>167</v>
      </c>
      <c r="AY182" s="17" t="s">
        <v>166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201</v>
      </c>
      <c r="BM182" s="237" t="s">
        <v>230</v>
      </c>
    </row>
    <row r="183" s="2" customFormat="1">
      <c r="A183" s="38"/>
      <c r="B183" s="39"/>
      <c r="C183" s="40"/>
      <c r="D183" s="239" t="s">
        <v>176</v>
      </c>
      <c r="E183" s="40"/>
      <c r="F183" s="240" t="s">
        <v>231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176</v>
      </c>
      <c r="AU183" s="17" t="s">
        <v>167</v>
      </c>
    </row>
    <row r="184" s="13" customFormat="1">
      <c r="A184" s="13"/>
      <c r="B184" s="244"/>
      <c r="C184" s="245"/>
      <c r="D184" s="246" t="s">
        <v>178</v>
      </c>
      <c r="E184" s="247" t="s">
        <v>1</v>
      </c>
      <c r="F184" s="248" t="s">
        <v>232</v>
      </c>
      <c r="G184" s="245"/>
      <c r="H184" s="247" t="s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178</v>
      </c>
      <c r="AU184" s="254" t="s">
        <v>167</v>
      </c>
      <c r="AV184" s="13" t="s">
        <v>83</v>
      </c>
      <c r="AW184" s="13" t="s">
        <v>34</v>
      </c>
      <c r="AX184" s="13" t="s">
        <v>76</v>
      </c>
      <c r="AY184" s="254" t="s">
        <v>166</v>
      </c>
    </row>
    <row r="185" s="14" customFormat="1">
      <c r="A185" s="14"/>
      <c r="B185" s="255"/>
      <c r="C185" s="256"/>
      <c r="D185" s="246" t="s">
        <v>178</v>
      </c>
      <c r="E185" s="257" t="s">
        <v>1</v>
      </c>
      <c r="F185" s="258" t="s">
        <v>233</v>
      </c>
      <c r="G185" s="256"/>
      <c r="H185" s="259">
        <v>38.100000000000001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178</v>
      </c>
      <c r="AU185" s="265" t="s">
        <v>167</v>
      </c>
      <c r="AV185" s="14" t="s">
        <v>85</v>
      </c>
      <c r="AW185" s="14" t="s">
        <v>34</v>
      </c>
      <c r="AX185" s="14" t="s">
        <v>76</v>
      </c>
      <c r="AY185" s="265" t="s">
        <v>166</v>
      </c>
    </row>
    <row r="186" s="2" customFormat="1" ht="26.4" customHeight="1">
      <c r="A186" s="38"/>
      <c r="B186" s="39"/>
      <c r="C186" s="226" t="s">
        <v>207</v>
      </c>
      <c r="D186" s="226" t="s">
        <v>169</v>
      </c>
      <c r="E186" s="227" t="s">
        <v>234</v>
      </c>
      <c r="F186" s="228" t="s">
        <v>235</v>
      </c>
      <c r="G186" s="229" t="s">
        <v>172</v>
      </c>
      <c r="H186" s="230">
        <v>165.40000000000001</v>
      </c>
      <c r="I186" s="231"/>
      <c r="J186" s="232">
        <f>ROUND(I186*H186,2)</f>
        <v>0</v>
      </c>
      <c r="K186" s="228" t="s">
        <v>173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0.0012099999999999999</v>
      </c>
      <c r="T186" s="236">
        <f>S186*H186</f>
        <v>0.20013400000000001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201</v>
      </c>
      <c r="AT186" s="237" t="s">
        <v>169</v>
      </c>
      <c r="AU186" s="237" t="s">
        <v>167</v>
      </c>
      <c r="AY186" s="17" t="s">
        <v>166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201</v>
      </c>
      <c r="BM186" s="237" t="s">
        <v>236</v>
      </c>
    </row>
    <row r="187" s="2" customFormat="1">
      <c r="A187" s="38"/>
      <c r="B187" s="39"/>
      <c r="C187" s="40"/>
      <c r="D187" s="239" t="s">
        <v>176</v>
      </c>
      <c r="E187" s="40"/>
      <c r="F187" s="240" t="s">
        <v>237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176</v>
      </c>
      <c r="AU187" s="17" t="s">
        <v>167</v>
      </c>
    </row>
    <row r="188" s="13" customFormat="1">
      <c r="A188" s="13"/>
      <c r="B188" s="244"/>
      <c r="C188" s="245"/>
      <c r="D188" s="246" t="s">
        <v>178</v>
      </c>
      <c r="E188" s="247" t="s">
        <v>1</v>
      </c>
      <c r="F188" s="248" t="s">
        <v>238</v>
      </c>
      <c r="G188" s="245"/>
      <c r="H188" s="247" t="s">
        <v>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178</v>
      </c>
      <c r="AU188" s="254" t="s">
        <v>167</v>
      </c>
      <c r="AV188" s="13" t="s">
        <v>83</v>
      </c>
      <c r="AW188" s="13" t="s">
        <v>34</v>
      </c>
      <c r="AX188" s="13" t="s">
        <v>76</v>
      </c>
      <c r="AY188" s="254" t="s">
        <v>166</v>
      </c>
    </row>
    <row r="189" s="14" customFormat="1">
      <c r="A189" s="14"/>
      <c r="B189" s="255"/>
      <c r="C189" s="256"/>
      <c r="D189" s="246" t="s">
        <v>178</v>
      </c>
      <c r="E189" s="257" t="s">
        <v>1</v>
      </c>
      <c r="F189" s="258" t="s">
        <v>239</v>
      </c>
      <c r="G189" s="256"/>
      <c r="H189" s="259">
        <v>4.4000000000000004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178</v>
      </c>
      <c r="AU189" s="265" t="s">
        <v>167</v>
      </c>
      <c r="AV189" s="14" t="s">
        <v>85</v>
      </c>
      <c r="AW189" s="14" t="s">
        <v>34</v>
      </c>
      <c r="AX189" s="14" t="s">
        <v>76</v>
      </c>
      <c r="AY189" s="265" t="s">
        <v>166</v>
      </c>
    </row>
    <row r="190" s="14" customFormat="1">
      <c r="A190" s="14"/>
      <c r="B190" s="255"/>
      <c r="C190" s="256"/>
      <c r="D190" s="246" t="s">
        <v>178</v>
      </c>
      <c r="E190" s="257" t="s">
        <v>1</v>
      </c>
      <c r="F190" s="258" t="s">
        <v>240</v>
      </c>
      <c r="G190" s="256"/>
      <c r="H190" s="259">
        <v>4.0999999999999996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178</v>
      </c>
      <c r="AU190" s="265" t="s">
        <v>167</v>
      </c>
      <c r="AV190" s="14" t="s">
        <v>85</v>
      </c>
      <c r="AW190" s="14" t="s">
        <v>34</v>
      </c>
      <c r="AX190" s="14" t="s">
        <v>76</v>
      </c>
      <c r="AY190" s="265" t="s">
        <v>166</v>
      </c>
    </row>
    <row r="191" s="14" customFormat="1">
      <c r="A191" s="14"/>
      <c r="B191" s="255"/>
      <c r="C191" s="256"/>
      <c r="D191" s="246" t="s">
        <v>178</v>
      </c>
      <c r="E191" s="257" t="s">
        <v>1</v>
      </c>
      <c r="F191" s="258" t="s">
        <v>241</v>
      </c>
      <c r="G191" s="256"/>
      <c r="H191" s="259">
        <v>3.8999999999999999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178</v>
      </c>
      <c r="AU191" s="265" t="s">
        <v>167</v>
      </c>
      <c r="AV191" s="14" t="s">
        <v>85</v>
      </c>
      <c r="AW191" s="14" t="s">
        <v>34</v>
      </c>
      <c r="AX191" s="14" t="s">
        <v>76</v>
      </c>
      <c r="AY191" s="265" t="s">
        <v>166</v>
      </c>
    </row>
    <row r="192" s="14" customFormat="1">
      <c r="A192" s="14"/>
      <c r="B192" s="255"/>
      <c r="C192" s="256"/>
      <c r="D192" s="246" t="s">
        <v>178</v>
      </c>
      <c r="E192" s="257" t="s">
        <v>1</v>
      </c>
      <c r="F192" s="258" t="s">
        <v>242</v>
      </c>
      <c r="G192" s="256"/>
      <c r="H192" s="259">
        <v>3.7999999999999998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178</v>
      </c>
      <c r="AU192" s="265" t="s">
        <v>167</v>
      </c>
      <c r="AV192" s="14" t="s">
        <v>85</v>
      </c>
      <c r="AW192" s="14" t="s">
        <v>34</v>
      </c>
      <c r="AX192" s="14" t="s">
        <v>76</v>
      </c>
      <c r="AY192" s="265" t="s">
        <v>166</v>
      </c>
    </row>
    <row r="193" s="14" customFormat="1">
      <c r="A193" s="14"/>
      <c r="B193" s="255"/>
      <c r="C193" s="256"/>
      <c r="D193" s="246" t="s">
        <v>178</v>
      </c>
      <c r="E193" s="257" t="s">
        <v>1</v>
      </c>
      <c r="F193" s="258" t="s">
        <v>243</v>
      </c>
      <c r="G193" s="256"/>
      <c r="H193" s="259">
        <v>3.8999999999999999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178</v>
      </c>
      <c r="AU193" s="265" t="s">
        <v>167</v>
      </c>
      <c r="AV193" s="14" t="s">
        <v>85</v>
      </c>
      <c r="AW193" s="14" t="s">
        <v>34</v>
      </c>
      <c r="AX193" s="14" t="s">
        <v>76</v>
      </c>
      <c r="AY193" s="265" t="s">
        <v>166</v>
      </c>
    </row>
    <row r="194" s="14" customFormat="1">
      <c r="A194" s="14"/>
      <c r="B194" s="255"/>
      <c r="C194" s="256"/>
      <c r="D194" s="246" t="s">
        <v>178</v>
      </c>
      <c r="E194" s="257" t="s">
        <v>1</v>
      </c>
      <c r="F194" s="258" t="s">
        <v>244</v>
      </c>
      <c r="G194" s="256"/>
      <c r="H194" s="259">
        <v>3.7000000000000002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178</v>
      </c>
      <c r="AU194" s="265" t="s">
        <v>167</v>
      </c>
      <c r="AV194" s="14" t="s">
        <v>85</v>
      </c>
      <c r="AW194" s="14" t="s">
        <v>34</v>
      </c>
      <c r="AX194" s="14" t="s">
        <v>76</v>
      </c>
      <c r="AY194" s="265" t="s">
        <v>166</v>
      </c>
    </row>
    <row r="195" s="13" customFormat="1">
      <c r="A195" s="13"/>
      <c r="B195" s="244"/>
      <c r="C195" s="245"/>
      <c r="D195" s="246" t="s">
        <v>178</v>
      </c>
      <c r="E195" s="247" t="s">
        <v>1</v>
      </c>
      <c r="F195" s="248" t="s">
        <v>180</v>
      </c>
      <c r="G195" s="245"/>
      <c r="H195" s="247" t="s">
        <v>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178</v>
      </c>
      <c r="AU195" s="254" t="s">
        <v>167</v>
      </c>
      <c r="AV195" s="13" t="s">
        <v>83</v>
      </c>
      <c r="AW195" s="13" t="s">
        <v>34</v>
      </c>
      <c r="AX195" s="13" t="s">
        <v>76</v>
      </c>
      <c r="AY195" s="254" t="s">
        <v>166</v>
      </c>
    </row>
    <row r="196" s="13" customFormat="1">
      <c r="A196" s="13"/>
      <c r="B196" s="244"/>
      <c r="C196" s="245"/>
      <c r="D196" s="246" t="s">
        <v>178</v>
      </c>
      <c r="E196" s="247" t="s">
        <v>1</v>
      </c>
      <c r="F196" s="248" t="s">
        <v>245</v>
      </c>
      <c r="G196" s="245"/>
      <c r="H196" s="247" t="s">
        <v>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178</v>
      </c>
      <c r="AU196" s="254" t="s">
        <v>167</v>
      </c>
      <c r="AV196" s="13" t="s">
        <v>83</v>
      </c>
      <c r="AW196" s="13" t="s">
        <v>34</v>
      </c>
      <c r="AX196" s="13" t="s">
        <v>76</v>
      </c>
      <c r="AY196" s="254" t="s">
        <v>166</v>
      </c>
    </row>
    <row r="197" s="14" customFormat="1">
      <c r="A197" s="14"/>
      <c r="B197" s="255"/>
      <c r="C197" s="256"/>
      <c r="D197" s="246" t="s">
        <v>178</v>
      </c>
      <c r="E197" s="257" t="s">
        <v>1</v>
      </c>
      <c r="F197" s="258" t="s">
        <v>246</v>
      </c>
      <c r="G197" s="256"/>
      <c r="H197" s="259">
        <v>3.7999999999999998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178</v>
      </c>
      <c r="AU197" s="265" t="s">
        <v>167</v>
      </c>
      <c r="AV197" s="14" t="s">
        <v>85</v>
      </c>
      <c r="AW197" s="14" t="s">
        <v>34</v>
      </c>
      <c r="AX197" s="14" t="s">
        <v>76</v>
      </c>
      <c r="AY197" s="265" t="s">
        <v>166</v>
      </c>
    </row>
    <row r="198" s="13" customFormat="1">
      <c r="A198" s="13"/>
      <c r="B198" s="244"/>
      <c r="C198" s="245"/>
      <c r="D198" s="246" t="s">
        <v>178</v>
      </c>
      <c r="E198" s="247" t="s">
        <v>1</v>
      </c>
      <c r="F198" s="248" t="s">
        <v>180</v>
      </c>
      <c r="G198" s="245"/>
      <c r="H198" s="247" t="s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178</v>
      </c>
      <c r="AU198" s="254" t="s">
        <v>167</v>
      </c>
      <c r="AV198" s="13" t="s">
        <v>83</v>
      </c>
      <c r="AW198" s="13" t="s">
        <v>34</v>
      </c>
      <c r="AX198" s="13" t="s">
        <v>76</v>
      </c>
      <c r="AY198" s="254" t="s">
        <v>166</v>
      </c>
    </row>
    <row r="199" s="13" customFormat="1">
      <c r="A199" s="13"/>
      <c r="B199" s="244"/>
      <c r="C199" s="245"/>
      <c r="D199" s="246" t="s">
        <v>178</v>
      </c>
      <c r="E199" s="247" t="s">
        <v>1</v>
      </c>
      <c r="F199" s="248" t="s">
        <v>247</v>
      </c>
      <c r="G199" s="245"/>
      <c r="H199" s="247" t="s">
        <v>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178</v>
      </c>
      <c r="AU199" s="254" t="s">
        <v>167</v>
      </c>
      <c r="AV199" s="13" t="s">
        <v>83</v>
      </c>
      <c r="AW199" s="13" t="s">
        <v>34</v>
      </c>
      <c r="AX199" s="13" t="s">
        <v>76</v>
      </c>
      <c r="AY199" s="254" t="s">
        <v>166</v>
      </c>
    </row>
    <row r="200" s="14" customFormat="1">
      <c r="A200" s="14"/>
      <c r="B200" s="255"/>
      <c r="C200" s="256"/>
      <c r="D200" s="246" t="s">
        <v>178</v>
      </c>
      <c r="E200" s="257" t="s">
        <v>1</v>
      </c>
      <c r="F200" s="258" t="s">
        <v>248</v>
      </c>
      <c r="G200" s="256"/>
      <c r="H200" s="259">
        <v>2.6000000000000001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178</v>
      </c>
      <c r="AU200" s="265" t="s">
        <v>167</v>
      </c>
      <c r="AV200" s="14" t="s">
        <v>85</v>
      </c>
      <c r="AW200" s="14" t="s">
        <v>34</v>
      </c>
      <c r="AX200" s="14" t="s">
        <v>76</v>
      </c>
      <c r="AY200" s="265" t="s">
        <v>166</v>
      </c>
    </row>
    <row r="201" s="14" customFormat="1">
      <c r="A201" s="14"/>
      <c r="B201" s="255"/>
      <c r="C201" s="256"/>
      <c r="D201" s="246" t="s">
        <v>178</v>
      </c>
      <c r="E201" s="257" t="s">
        <v>1</v>
      </c>
      <c r="F201" s="258" t="s">
        <v>249</v>
      </c>
      <c r="G201" s="256"/>
      <c r="H201" s="259">
        <v>27.199999999999999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178</v>
      </c>
      <c r="AU201" s="265" t="s">
        <v>167</v>
      </c>
      <c r="AV201" s="14" t="s">
        <v>85</v>
      </c>
      <c r="AW201" s="14" t="s">
        <v>34</v>
      </c>
      <c r="AX201" s="14" t="s">
        <v>76</v>
      </c>
      <c r="AY201" s="265" t="s">
        <v>166</v>
      </c>
    </row>
    <row r="202" s="14" customFormat="1">
      <c r="A202" s="14"/>
      <c r="B202" s="255"/>
      <c r="C202" s="256"/>
      <c r="D202" s="246" t="s">
        <v>178</v>
      </c>
      <c r="E202" s="257" t="s">
        <v>1</v>
      </c>
      <c r="F202" s="258" t="s">
        <v>250</v>
      </c>
      <c r="G202" s="256"/>
      <c r="H202" s="259">
        <v>8.5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178</v>
      </c>
      <c r="AU202" s="265" t="s">
        <v>167</v>
      </c>
      <c r="AV202" s="14" t="s">
        <v>85</v>
      </c>
      <c r="AW202" s="14" t="s">
        <v>34</v>
      </c>
      <c r="AX202" s="14" t="s">
        <v>76</v>
      </c>
      <c r="AY202" s="265" t="s">
        <v>166</v>
      </c>
    </row>
    <row r="203" s="14" customFormat="1">
      <c r="A203" s="14"/>
      <c r="B203" s="255"/>
      <c r="C203" s="256"/>
      <c r="D203" s="246" t="s">
        <v>178</v>
      </c>
      <c r="E203" s="257" t="s">
        <v>1</v>
      </c>
      <c r="F203" s="258" t="s">
        <v>251</v>
      </c>
      <c r="G203" s="256"/>
      <c r="H203" s="259">
        <v>1.8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178</v>
      </c>
      <c r="AU203" s="265" t="s">
        <v>167</v>
      </c>
      <c r="AV203" s="14" t="s">
        <v>85</v>
      </c>
      <c r="AW203" s="14" t="s">
        <v>34</v>
      </c>
      <c r="AX203" s="14" t="s">
        <v>76</v>
      </c>
      <c r="AY203" s="265" t="s">
        <v>166</v>
      </c>
    </row>
    <row r="204" s="13" customFormat="1">
      <c r="A204" s="13"/>
      <c r="B204" s="244"/>
      <c r="C204" s="245"/>
      <c r="D204" s="246" t="s">
        <v>178</v>
      </c>
      <c r="E204" s="247" t="s">
        <v>1</v>
      </c>
      <c r="F204" s="248" t="s">
        <v>180</v>
      </c>
      <c r="G204" s="245"/>
      <c r="H204" s="247" t="s">
        <v>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178</v>
      </c>
      <c r="AU204" s="254" t="s">
        <v>167</v>
      </c>
      <c r="AV204" s="13" t="s">
        <v>83</v>
      </c>
      <c r="AW204" s="13" t="s">
        <v>34</v>
      </c>
      <c r="AX204" s="13" t="s">
        <v>76</v>
      </c>
      <c r="AY204" s="254" t="s">
        <v>166</v>
      </c>
    </row>
    <row r="205" s="13" customFormat="1">
      <c r="A205" s="13"/>
      <c r="B205" s="244"/>
      <c r="C205" s="245"/>
      <c r="D205" s="246" t="s">
        <v>178</v>
      </c>
      <c r="E205" s="247" t="s">
        <v>1</v>
      </c>
      <c r="F205" s="248" t="s">
        <v>232</v>
      </c>
      <c r="G205" s="245"/>
      <c r="H205" s="247" t="s">
        <v>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178</v>
      </c>
      <c r="AU205" s="254" t="s">
        <v>167</v>
      </c>
      <c r="AV205" s="13" t="s">
        <v>83</v>
      </c>
      <c r="AW205" s="13" t="s">
        <v>34</v>
      </c>
      <c r="AX205" s="13" t="s">
        <v>76</v>
      </c>
      <c r="AY205" s="254" t="s">
        <v>166</v>
      </c>
    </row>
    <row r="206" s="14" customFormat="1">
      <c r="A206" s="14"/>
      <c r="B206" s="255"/>
      <c r="C206" s="256"/>
      <c r="D206" s="246" t="s">
        <v>178</v>
      </c>
      <c r="E206" s="257" t="s">
        <v>1</v>
      </c>
      <c r="F206" s="258" t="s">
        <v>252</v>
      </c>
      <c r="G206" s="256"/>
      <c r="H206" s="259">
        <v>80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178</v>
      </c>
      <c r="AU206" s="265" t="s">
        <v>167</v>
      </c>
      <c r="AV206" s="14" t="s">
        <v>85</v>
      </c>
      <c r="AW206" s="14" t="s">
        <v>34</v>
      </c>
      <c r="AX206" s="14" t="s">
        <v>76</v>
      </c>
      <c r="AY206" s="265" t="s">
        <v>166</v>
      </c>
    </row>
    <row r="207" s="14" customFormat="1">
      <c r="A207" s="14"/>
      <c r="B207" s="255"/>
      <c r="C207" s="256"/>
      <c r="D207" s="246" t="s">
        <v>178</v>
      </c>
      <c r="E207" s="257" t="s">
        <v>1</v>
      </c>
      <c r="F207" s="258" t="s">
        <v>253</v>
      </c>
      <c r="G207" s="256"/>
      <c r="H207" s="259">
        <v>17.699999999999999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178</v>
      </c>
      <c r="AU207" s="265" t="s">
        <v>167</v>
      </c>
      <c r="AV207" s="14" t="s">
        <v>85</v>
      </c>
      <c r="AW207" s="14" t="s">
        <v>34</v>
      </c>
      <c r="AX207" s="14" t="s">
        <v>76</v>
      </c>
      <c r="AY207" s="265" t="s">
        <v>166</v>
      </c>
    </row>
    <row r="208" s="2" customFormat="1" ht="24" customHeight="1">
      <c r="A208" s="38"/>
      <c r="B208" s="39"/>
      <c r="C208" s="226" t="s">
        <v>254</v>
      </c>
      <c r="D208" s="226" t="s">
        <v>169</v>
      </c>
      <c r="E208" s="227" t="s">
        <v>255</v>
      </c>
      <c r="F208" s="228" t="s">
        <v>256</v>
      </c>
      <c r="G208" s="229" t="s">
        <v>172</v>
      </c>
      <c r="H208" s="230">
        <v>34.200000000000003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0.0020999999999999999</v>
      </c>
      <c r="T208" s="236">
        <f>S208*H208</f>
        <v>0.071819999999999995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201</v>
      </c>
      <c r="AT208" s="237" t="s">
        <v>169</v>
      </c>
      <c r="AU208" s="237" t="s">
        <v>167</v>
      </c>
      <c r="AY208" s="17" t="s">
        <v>166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201</v>
      </c>
      <c r="BM208" s="237" t="s">
        <v>257</v>
      </c>
    </row>
    <row r="209" s="13" customFormat="1">
      <c r="A209" s="13"/>
      <c r="B209" s="244"/>
      <c r="C209" s="245"/>
      <c r="D209" s="246" t="s">
        <v>178</v>
      </c>
      <c r="E209" s="247" t="s">
        <v>1</v>
      </c>
      <c r="F209" s="248" t="s">
        <v>232</v>
      </c>
      <c r="G209" s="245"/>
      <c r="H209" s="247" t="s">
        <v>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178</v>
      </c>
      <c r="AU209" s="254" t="s">
        <v>167</v>
      </c>
      <c r="AV209" s="13" t="s">
        <v>83</v>
      </c>
      <c r="AW209" s="13" t="s">
        <v>34</v>
      </c>
      <c r="AX209" s="13" t="s">
        <v>76</v>
      </c>
      <c r="AY209" s="254" t="s">
        <v>166</v>
      </c>
    </row>
    <row r="210" s="14" customFormat="1">
      <c r="A210" s="14"/>
      <c r="B210" s="255"/>
      <c r="C210" s="256"/>
      <c r="D210" s="246" t="s">
        <v>178</v>
      </c>
      <c r="E210" s="257" t="s">
        <v>1</v>
      </c>
      <c r="F210" s="258" t="s">
        <v>258</v>
      </c>
      <c r="G210" s="256"/>
      <c r="H210" s="259">
        <v>12.5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178</v>
      </c>
      <c r="AU210" s="265" t="s">
        <v>167</v>
      </c>
      <c r="AV210" s="14" t="s">
        <v>85</v>
      </c>
      <c r="AW210" s="14" t="s">
        <v>34</v>
      </c>
      <c r="AX210" s="14" t="s">
        <v>76</v>
      </c>
      <c r="AY210" s="265" t="s">
        <v>166</v>
      </c>
    </row>
    <row r="211" s="14" customFormat="1">
      <c r="A211" s="14"/>
      <c r="B211" s="255"/>
      <c r="C211" s="256"/>
      <c r="D211" s="246" t="s">
        <v>178</v>
      </c>
      <c r="E211" s="257" t="s">
        <v>1</v>
      </c>
      <c r="F211" s="258" t="s">
        <v>259</v>
      </c>
      <c r="G211" s="256"/>
      <c r="H211" s="259">
        <v>11.4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178</v>
      </c>
      <c r="AU211" s="265" t="s">
        <v>167</v>
      </c>
      <c r="AV211" s="14" t="s">
        <v>85</v>
      </c>
      <c r="AW211" s="14" t="s">
        <v>34</v>
      </c>
      <c r="AX211" s="14" t="s">
        <v>76</v>
      </c>
      <c r="AY211" s="265" t="s">
        <v>166</v>
      </c>
    </row>
    <row r="212" s="14" customFormat="1">
      <c r="A212" s="14"/>
      <c r="B212" s="255"/>
      <c r="C212" s="256"/>
      <c r="D212" s="246" t="s">
        <v>178</v>
      </c>
      <c r="E212" s="257" t="s">
        <v>1</v>
      </c>
      <c r="F212" s="258" t="s">
        <v>260</v>
      </c>
      <c r="G212" s="256"/>
      <c r="H212" s="259">
        <v>10.300000000000001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178</v>
      </c>
      <c r="AU212" s="265" t="s">
        <v>167</v>
      </c>
      <c r="AV212" s="14" t="s">
        <v>85</v>
      </c>
      <c r="AW212" s="14" t="s">
        <v>34</v>
      </c>
      <c r="AX212" s="14" t="s">
        <v>76</v>
      </c>
      <c r="AY212" s="265" t="s">
        <v>166</v>
      </c>
    </row>
    <row r="213" s="2" customFormat="1" ht="26.4" customHeight="1">
      <c r="A213" s="38"/>
      <c r="B213" s="39"/>
      <c r="C213" s="226" t="s">
        <v>261</v>
      </c>
      <c r="D213" s="226" t="s">
        <v>169</v>
      </c>
      <c r="E213" s="227" t="s">
        <v>262</v>
      </c>
      <c r="F213" s="228" t="s">
        <v>263</v>
      </c>
      <c r="G213" s="229" t="s">
        <v>198</v>
      </c>
      <c r="H213" s="230">
        <v>1</v>
      </c>
      <c r="I213" s="231"/>
      <c r="J213" s="232">
        <f>ROUND(I213*H213,2)</f>
        <v>0</v>
      </c>
      <c r="K213" s="228" t="s">
        <v>173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0.024</v>
      </c>
      <c r="T213" s="236">
        <f>S213*H213</f>
        <v>0.024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201</v>
      </c>
      <c r="AT213" s="237" t="s">
        <v>169</v>
      </c>
      <c r="AU213" s="237" t="s">
        <v>167</v>
      </c>
      <c r="AY213" s="17" t="s">
        <v>166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201</v>
      </c>
      <c r="BM213" s="237" t="s">
        <v>264</v>
      </c>
    </row>
    <row r="214" s="2" customFormat="1">
      <c r="A214" s="38"/>
      <c r="B214" s="39"/>
      <c r="C214" s="40"/>
      <c r="D214" s="239" t="s">
        <v>176</v>
      </c>
      <c r="E214" s="40"/>
      <c r="F214" s="240" t="s">
        <v>265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176</v>
      </c>
      <c r="AU214" s="17" t="s">
        <v>167</v>
      </c>
    </row>
    <row r="215" s="14" customFormat="1">
      <c r="A215" s="14"/>
      <c r="B215" s="255"/>
      <c r="C215" s="256"/>
      <c r="D215" s="246" t="s">
        <v>178</v>
      </c>
      <c r="E215" s="257" t="s">
        <v>1</v>
      </c>
      <c r="F215" s="258" t="s">
        <v>266</v>
      </c>
      <c r="G215" s="256"/>
      <c r="H215" s="259">
        <v>1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178</v>
      </c>
      <c r="AU215" s="265" t="s">
        <v>167</v>
      </c>
      <c r="AV215" s="14" t="s">
        <v>85</v>
      </c>
      <c r="AW215" s="14" t="s">
        <v>34</v>
      </c>
      <c r="AX215" s="14" t="s">
        <v>76</v>
      </c>
      <c r="AY215" s="265" t="s">
        <v>166</v>
      </c>
    </row>
    <row r="216" s="2" customFormat="1" ht="24" customHeight="1">
      <c r="A216" s="38"/>
      <c r="B216" s="39"/>
      <c r="C216" s="226" t="s">
        <v>8</v>
      </c>
      <c r="D216" s="226" t="s">
        <v>169</v>
      </c>
      <c r="E216" s="227" t="s">
        <v>267</v>
      </c>
      <c r="F216" s="228" t="s">
        <v>268</v>
      </c>
      <c r="G216" s="229" t="s">
        <v>198</v>
      </c>
      <c r="H216" s="230">
        <v>1</v>
      </c>
      <c r="I216" s="231"/>
      <c r="J216" s="232">
        <f>ROUND(I216*H216,2)</f>
        <v>0</v>
      </c>
      <c r="K216" s="228" t="s">
        <v>173</v>
      </c>
      <c r="L216" s="44"/>
      <c r="M216" s="233" t="s">
        <v>1</v>
      </c>
      <c r="N216" s="234" t="s">
        <v>41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0.012999999999999999</v>
      </c>
      <c r="T216" s="236">
        <f>S216*H216</f>
        <v>0.012999999999999999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201</v>
      </c>
      <c r="AT216" s="237" t="s">
        <v>169</v>
      </c>
      <c r="AU216" s="237" t="s">
        <v>167</v>
      </c>
      <c r="AY216" s="17" t="s">
        <v>166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201</v>
      </c>
      <c r="BM216" s="237" t="s">
        <v>269</v>
      </c>
    </row>
    <row r="217" s="2" customFormat="1">
      <c r="A217" s="38"/>
      <c r="B217" s="39"/>
      <c r="C217" s="40"/>
      <c r="D217" s="239" t="s">
        <v>176</v>
      </c>
      <c r="E217" s="40"/>
      <c r="F217" s="240" t="s">
        <v>270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176</v>
      </c>
      <c r="AU217" s="17" t="s">
        <v>167</v>
      </c>
    </row>
    <row r="218" s="14" customFormat="1">
      <c r="A218" s="14"/>
      <c r="B218" s="255"/>
      <c r="C218" s="256"/>
      <c r="D218" s="246" t="s">
        <v>178</v>
      </c>
      <c r="E218" s="257" t="s">
        <v>1</v>
      </c>
      <c r="F218" s="258" t="s">
        <v>266</v>
      </c>
      <c r="G218" s="256"/>
      <c r="H218" s="259">
        <v>1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178</v>
      </c>
      <c r="AU218" s="265" t="s">
        <v>167</v>
      </c>
      <c r="AV218" s="14" t="s">
        <v>85</v>
      </c>
      <c r="AW218" s="14" t="s">
        <v>34</v>
      </c>
      <c r="AX218" s="14" t="s">
        <v>76</v>
      </c>
      <c r="AY218" s="265" t="s">
        <v>166</v>
      </c>
    </row>
    <row r="219" s="2" customFormat="1" ht="36" customHeight="1">
      <c r="A219" s="38"/>
      <c r="B219" s="39"/>
      <c r="C219" s="226" t="s">
        <v>271</v>
      </c>
      <c r="D219" s="226" t="s">
        <v>169</v>
      </c>
      <c r="E219" s="227" t="s">
        <v>272</v>
      </c>
      <c r="F219" s="228" t="s">
        <v>273</v>
      </c>
      <c r="G219" s="229" t="s">
        <v>198</v>
      </c>
      <c r="H219" s="230">
        <v>1</v>
      </c>
      <c r="I219" s="231"/>
      <c r="J219" s="232">
        <f>ROUND(I219*H219,2)</f>
        <v>0</v>
      </c>
      <c r="K219" s="228" t="s">
        <v>173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0.13</v>
      </c>
      <c r="T219" s="236">
        <f>S219*H219</f>
        <v>0.13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174</v>
      </c>
      <c r="AT219" s="237" t="s">
        <v>169</v>
      </c>
      <c r="AU219" s="237" t="s">
        <v>167</v>
      </c>
      <c r="AY219" s="17" t="s">
        <v>166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174</v>
      </c>
      <c r="BM219" s="237" t="s">
        <v>274</v>
      </c>
    </row>
    <row r="220" s="2" customFormat="1">
      <c r="A220" s="38"/>
      <c r="B220" s="39"/>
      <c r="C220" s="40"/>
      <c r="D220" s="239" t="s">
        <v>176</v>
      </c>
      <c r="E220" s="40"/>
      <c r="F220" s="240" t="s">
        <v>275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176</v>
      </c>
      <c r="AU220" s="17" t="s">
        <v>167</v>
      </c>
    </row>
    <row r="221" s="14" customFormat="1">
      <c r="A221" s="14"/>
      <c r="B221" s="255"/>
      <c r="C221" s="256"/>
      <c r="D221" s="246" t="s">
        <v>178</v>
      </c>
      <c r="E221" s="257" t="s">
        <v>1</v>
      </c>
      <c r="F221" s="258" t="s">
        <v>276</v>
      </c>
      <c r="G221" s="256"/>
      <c r="H221" s="259">
        <v>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178</v>
      </c>
      <c r="AU221" s="265" t="s">
        <v>167</v>
      </c>
      <c r="AV221" s="14" t="s">
        <v>85</v>
      </c>
      <c r="AW221" s="14" t="s">
        <v>34</v>
      </c>
      <c r="AX221" s="14" t="s">
        <v>76</v>
      </c>
      <c r="AY221" s="265" t="s">
        <v>166</v>
      </c>
    </row>
    <row r="222" s="2" customFormat="1" ht="24" customHeight="1">
      <c r="A222" s="38"/>
      <c r="B222" s="39"/>
      <c r="C222" s="226" t="s">
        <v>277</v>
      </c>
      <c r="D222" s="226" t="s">
        <v>169</v>
      </c>
      <c r="E222" s="227" t="s">
        <v>278</v>
      </c>
      <c r="F222" s="228" t="s">
        <v>279</v>
      </c>
      <c r="G222" s="229" t="s">
        <v>172</v>
      </c>
      <c r="H222" s="230">
        <v>13.428000000000001</v>
      </c>
      <c r="I222" s="231"/>
      <c r="J222" s="232">
        <f>ROUND(I222*H222,2)</f>
        <v>0</v>
      </c>
      <c r="K222" s="228" t="s">
        <v>173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0.029999999999999999</v>
      </c>
      <c r="T222" s="236">
        <f>S222*H222</f>
        <v>0.40284000000000003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174</v>
      </c>
      <c r="AT222" s="237" t="s">
        <v>169</v>
      </c>
      <c r="AU222" s="237" t="s">
        <v>167</v>
      </c>
      <c r="AY222" s="17" t="s">
        <v>166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174</v>
      </c>
      <c r="BM222" s="237" t="s">
        <v>280</v>
      </c>
    </row>
    <row r="223" s="2" customFormat="1">
      <c r="A223" s="38"/>
      <c r="B223" s="39"/>
      <c r="C223" s="40"/>
      <c r="D223" s="239" t="s">
        <v>176</v>
      </c>
      <c r="E223" s="40"/>
      <c r="F223" s="240" t="s">
        <v>281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176</v>
      </c>
      <c r="AU223" s="17" t="s">
        <v>167</v>
      </c>
    </row>
    <row r="224" s="14" customFormat="1">
      <c r="A224" s="14"/>
      <c r="B224" s="255"/>
      <c r="C224" s="256"/>
      <c r="D224" s="246" t="s">
        <v>178</v>
      </c>
      <c r="E224" s="257" t="s">
        <v>1</v>
      </c>
      <c r="F224" s="258" t="s">
        <v>282</v>
      </c>
      <c r="G224" s="256"/>
      <c r="H224" s="259">
        <v>13.428000000000001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178</v>
      </c>
      <c r="AU224" s="265" t="s">
        <v>167</v>
      </c>
      <c r="AV224" s="14" t="s">
        <v>85</v>
      </c>
      <c r="AW224" s="14" t="s">
        <v>34</v>
      </c>
      <c r="AX224" s="14" t="s">
        <v>76</v>
      </c>
      <c r="AY224" s="265" t="s">
        <v>166</v>
      </c>
    </row>
    <row r="225" s="2" customFormat="1" ht="26.4" customHeight="1">
      <c r="A225" s="38"/>
      <c r="B225" s="39"/>
      <c r="C225" s="226" t="s">
        <v>283</v>
      </c>
      <c r="D225" s="226" t="s">
        <v>169</v>
      </c>
      <c r="E225" s="227" t="s">
        <v>284</v>
      </c>
      <c r="F225" s="228" t="s">
        <v>285</v>
      </c>
      <c r="G225" s="229" t="s">
        <v>172</v>
      </c>
      <c r="H225" s="230">
        <v>57.859999999999999</v>
      </c>
      <c r="I225" s="231"/>
      <c r="J225" s="232">
        <f>ROUND(I225*H225,2)</f>
        <v>0</v>
      </c>
      <c r="K225" s="228" t="s">
        <v>173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174</v>
      </c>
      <c r="AT225" s="237" t="s">
        <v>169</v>
      </c>
      <c r="AU225" s="237" t="s">
        <v>167</v>
      </c>
      <c r="AY225" s="17" t="s">
        <v>166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174</v>
      </c>
      <c r="BM225" s="237" t="s">
        <v>286</v>
      </c>
    </row>
    <row r="226" s="2" customFormat="1">
      <c r="A226" s="38"/>
      <c r="B226" s="39"/>
      <c r="C226" s="40"/>
      <c r="D226" s="239" t="s">
        <v>176</v>
      </c>
      <c r="E226" s="40"/>
      <c r="F226" s="240" t="s">
        <v>287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176</v>
      </c>
      <c r="AU226" s="17" t="s">
        <v>167</v>
      </c>
    </row>
    <row r="227" s="14" customFormat="1">
      <c r="A227" s="14"/>
      <c r="B227" s="255"/>
      <c r="C227" s="256"/>
      <c r="D227" s="246" t="s">
        <v>178</v>
      </c>
      <c r="E227" s="257" t="s">
        <v>1</v>
      </c>
      <c r="F227" s="258" t="s">
        <v>288</v>
      </c>
      <c r="G227" s="256"/>
      <c r="H227" s="259">
        <v>57.859999999999999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178</v>
      </c>
      <c r="AU227" s="265" t="s">
        <v>167</v>
      </c>
      <c r="AV227" s="14" t="s">
        <v>85</v>
      </c>
      <c r="AW227" s="14" t="s">
        <v>34</v>
      </c>
      <c r="AX227" s="14" t="s">
        <v>76</v>
      </c>
      <c r="AY227" s="265" t="s">
        <v>166</v>
      </c>
    </row>
    <row r="228" s="2" customFormat="1" ht="26.4" customHeight="1">
      <c r="A228" s="38"/>
      <c r="B228" s="39"/>
      <c r="C228" s="226" t="s">
        <v>201</v>
      </c>
      <c r="D228" s="226" t="s">
        <v>169</v>
      </c>
      <c r="E228" s="227" t="s">
        <v>289</v>
      </c>
      <c r="F228" s="228" t="s">
        <v>290</v>
      </c>
      <c r="G228" s="229" t="s">
        <v>172</v>
      </c>
      <c r="H228" s="230">
        <v>59.719999999999999</v>
      </c>
      <c r="I228" s="231"/>
      <c r="J228" s="232">
        <f>ROUND(I228*H228,2)</f>
        <v>0</v>
      </c>
      <c r="K228" s="228" t="s">
        <v>173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0.0025000000000000001</v>
      </c>
      <c r="T228" s="236">
        <f>S228*H228</f>
        <v>0.14929999999999999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201</v>
      </c>
      <c r="AT228" s="237" t="s">
        <v>169</v>
      </c>
      <c r="AU228" s="237" t="s">
        <v>167</v>
      </c>
      <c r="AY228" s="17" t="s">
        <v>166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201</v>
      </c>
      <c r="BM228" s="237" t="s">
        <v>291</v>
      </c>
    </row>
    <row r="229" s="2" customFormat="1">
      <c r="A229" s="38"/>
      <c r="B229" s="39"/>
      <c r="C229" s="40"/>
      <c r="D229" s="239" t="s">
        <v>176</v>
      </c>
      <c r="E229" s="40"/>
      <c r="F229" s="240" t="s">
        <v>292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176</v>
      </c>
      <c r="AU229" s="17" t="s">
        <v>167</v>
      </c>
    </row>
    <row r="230" s="14" customFormat="1">
      <c r="A230" s="14"/>
      <c r="B230" s="255"/>
      <c r="C230" s="256"/>
      <c r="D230" s="246" t="s">
        <v>178</v>
      </c>
      <c r="E230" s="257" t="s">
        <v>1</v>
      </c>
      <c r="F230" s="258" t="s">
        <v>293</v>
      </c>
      <c r="G230" s="256"/>
      <c r="H230" s="259">
        <v>3.9199999999999999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178</v>
      </c>
      <c r="AU230" s="265" t="s">
        <v>167</v>
      </c>
      <c r="AV230" s="14" t="s">
        <v>85</v>
      </c>
      <c r="AW230" s="14" t="s">
        <v>34</v>
      </c>
      <c r="AX230" s="14" t="s">
        <v>76</v>
      </c>
      <c r="AY230" s="265" t="s">
        <v>166</v>
      </c>
    </row>
    <row r="231" s="14" customFormat="1">
      <c r="A231" s="14"/>
      <c r="B231" s="255"/>
      <c r="C231" s="256"/>
      <c r="D231" s="246" t="s">
        <v>178</v>
      </c>
      <c r="E231" s="257" t="s">
        <v>1</v>
      </c>
      <c r="F231" s="258" t="s">
        <v>294</v>
      </c>
      <c r="G231" s="256"/>
      <c r="H231" s="259">
        <v>55.799999999999997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178</v>
      </c>
      <c r="AU231" s="265" t="s">
        <v>167</v>
      </c>
      <c r="AV231" s="14" t="s">
        <v>85</v>
      </c>
      <c r="AW231" s="14" t="s">
        <v>34</v>
      </c>
      <c r="AX231" s="14" t="s">
        <v>76</v>
      </c>
      <c r="AY231" s="265" t="s">
        <v>166</v>
      </c>
    </row>
    <row r="232" s="2" customFormat="1" ht="24" customHeight="1">
      <c r="A232" s="38"/>
      <c r="B232" s="39"/>
      <c r="C232" s="226" t="s">
        <v>295</v>
      </c>
      <c r="D232" s="226" t="s">
        <v>169</v>
      </c>
      <c r="E232" s="227" t="s">
        <v>296</v>
      </c>
      <c r="F232" s="228" t="s">
        <v>297</v>
      </c>
      <c r="G232" s="229" t="s">
        <v>298</v>
      </c>
      <c r="H232" s="230">
        <v>28.899999999999999</v>
      </c>
      <c r="I232" s="231"/>
      <c r="J232" s="232">
        <f>ROUND(I232*H232,2)</f>
        <v>0</v>
      </c>
      <c r="K232" s="228" t="s">
        <v>173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0.00029999999999999997</v>
      </c>
      <c r="T232" s="236">
        <f>S232*H232</f>
        <v>0.0086699999999999989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201</v>
      </c>
      <c r="AT232" s="237" t="s">
        <v>169</v>
      </c>
      <c r="AU232" s="237" t="s">
        <v>167</v>
      </c>
      <c r="AY232" s="17" t="s">
        <v>166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201</v>
      </c>
      <c r="BM232" s="237" t="s">
        <v>299</v>
      </c>
    </row>
    <row r="233" s="2" customFormat="1">
      <c r="A233" s="38"/>
      <c r="B233" s="39"/>
      <c r="C233" s="40"/>
      <c r="D233" s="239" t="s">
        <v>176</v>
      </c>
      <c r="E233" s="40"/>
      <c r="F233" s="240" t="s">
        <v>300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176</v>
      </c>
      <c r="AU233" s="17" t="s">
        <v>167</v>
      </c>
    </row>
    <row r="234" s="14" customFormat="1">
      <c r="A234" s="14"/>
      <c r="B234" s="255"/>
      <c r="C234" s="256"/>
      <c r="D234" s="246" t="s">
        <v>178</v>
      </c>
      <c r="E234" s="257" t="s">
        <v>1</v>
      </c>
      <c r="F234" s="258" t="s">
        <v>301</v>
      </c>
      <c r="G234" s="256"/>
      <c r="H234" s="259">
        <v>8.3000000000000007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178</v>
      </c>
      <c r="AU234" s="265" t="s">
        <v>167</v>
      </c>
      <c r="AV234" s="14" t="s">
        <v>85</v>
      </c>
      <c r="AW234" s="14" t="s">
        <v>34</v>
      </c>
      <c r="AX234" s="14" t="s">
        <v>76</v>
      </c>
      <c r="AY234" s="265" t="s">
        <v>166</v>
      </c>
    </row>
    <row r="235" s="14" customFormat="1">
      <c r="A235" s="14"/>
      <c r="B235" s="255"/>
      <c r="C235" s="256"/>
      <c r="D235" s="246" t="s">
        <v>178</v>
      </c>
      <c r="E235" s="257" t="s">
        <v>1</v>
      </c>
      <c r="F235" s="258" t="s">
        <v>302</v>
      </c>
      <c r="G235" s="256"/>
      <c r="H235" s="259">
        <v>20.600000000000001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178</v>
      </c>
      <c r="AU235" s="265" t="s">
        <v>167</v>
      </c>
      <c r="AV235" s="14" t="s">
        <v>85</v>
      </c>
      <c r="AW235" s="14" t="s">
        <v>34</v>
      </c>
      <c r="AX235" s="14" t="s">
        <v>76</v>
      </c>
      <c r="AY235" s="265" t="s">
        <v>166</v>
      </c>
    </row>
    <row r="236" s="2" customFormat="1" ht="26.4" customHeight="1">
      <c r="A236" s="38"/>
      <c r="B236" s="39"/>
      <c r="C236" s="226" t="s">
        <v>303</v>
      </c>
      <c r="D236" s="226" t="s">
        <v>169</v>
      </c>
      <c r="E236" s="227" t="s">
        <v>304</v>
      </c>
      <c r="F236" s="228" t="s">
        <v>305</v>
      </c>
      <c r="G236" s="229" t="s">
        <v>198</v>
      </c>
      <c r="H236" s="230">
        <v>6</v>
      </c>
      <c r="I236" s="231"/>
      <c r="J236" s="232">
        <f>ROUND(I236*H236,2)</f>
        <v>0</v>
      </c>
      <c r="K236" s="228" t="s">
        <v>173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0.001</v>
      </c>
      <c r="T236" s="236">
        <f>S236*H236</f>
        <v>0.0060000000000000001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174</v>
      </c>
      <c r="AT236" s="237" t="s">
        <v>169</v>
      </c>
      <c r="AU236" s="237" t="s">
        <v>167</v>
      </c>
      <c r="AY236" s="17" t="s">
        <v>166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174</v>
      </c>
      <c r="BM236" s="237" t="s">
        <v>306</v>
      </c>
    </row>
    <row r="237" s="2" customFormat="1">
      <c r="A237" s="38"/>
      <c r="B237" s="39"/>
      <c r="C237" s="40"/>
      <c r="D237" s="239" t="s">
        <v>176</v>
      </c>
      <c r="E237" s="40"/>
      <c r="F237" s="240" t="s">
        <v>307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176</v>
      </c>
      <c r="AU237" s="17" t="s">
        <v>167</v>
      </c>
    </row>
    <row r="238" s="13" customFormat="1">
      <c r="A238" s="13"/>
      <c r="B238" s="244"/>
      <c r="C238" s="245"/>
      <c r="D238" s="246" t="s">
        <v>178</v>
      </c>
      <c r="E238" s="247" t="s">
        <v>1</v>
      </c>
      <c r="F238" s="248" t="s">
        <v>179</v>
      </c>
      <c r="G238" s="245"/>
      <c r="H238" s="247" t="s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4" t="s">
        <v>178</v>
      </c>
      <c r="AU238" s="254" t="s">
        <v>167</v>
      </c>
      <c r="AV238" s="13" t="s">
        <v>83</v>
      </c>
      <c r="AW238" s="13" t="s">
        <v>34</v>
      </c>
      <c r="AX238" s="13" t="s">
        <v>76</v>
      </c>
      <c r="AY238" s="254" t="s">
        <v>166</v>
      </c>
    </row>
    <row r="239" s="13" customFormat="1">
      <c r="A239" s="13"/>
      <c r="B239" s="244"/>
      <c r="C239" s="245"/>
      <c r="D239" s="246" t="s">
        <v>178</v>
      </c>
      <c r="E239" s="247" t="s">
        <v>1</v>
      </c>
      <c r="F239" s="248" t="s">
        <v>180</v>
      </c>
      <c r="G239" s="245"/>
      <c r="H239" s="247" t="s">
        <v>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178</v>
      </c>
      <c r="AU239" s="254" t="s">
        <v>167</v>
      </c>
      <c r="AV239" s="13" t="s">
        <v>83</v>
      </c>
      <c r="AW239" s="13" t="s">
        <v>34</v>
      </c>
      <c r="AX239" s="13" t="s">
        <v>76</v>
      </c>
      <c r="AY239" s="254" t="s">
        <v>166</v>
      </c>
    </row>
    <row r="240" s="14" customFormat="1">
      <c r="A240" s="14"/>
      <c r="B240" s="255"/>
      <c r="C240" s="256"/>
      <c r="D240" s="246" t="s">
        <v>178</v>
      </c>
      <c r="E240" s="257" t="s">
        <v>1</v>
      </c>
      <c r="F240" s="258" t="s">
        <v>182</v>
      </c>
      <c r="G240" s="256"/>
      <c r="H240" s="259">
        <v>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178</v>
      </c>
      <c r="AU240" s="265" t="s">
        <v>167</v>
      </c>
      <c r="AV240" s="14" t="s">
        <v>85</v>
      </c>
      <c r="AW240" s="14" t="s">
        <v>34</v>
      </c>
      <c r="AX240" s="14" t="s">
        <v>76</v>
      </c>
      <c r="AY240" s="265" t="s">
        <v>166</v>
      </c>
    </row>
    <row r="241" s="2" customFormat="1" ht="26.4" customHeight="1">
      <c r="A241" s="38"/>
      <c r="B241" s="39"/>
      <c r="C241" s="226" t="s">
        <v>308</v>
      </c>
      <c r="D241" s="226" t="s">
        <v>169</v>
      </c>
      <c r="E241" s="227" t="s">
        <v>309</v>
      </c>
      <c r="F241" s="228" t="s">
        <v>310</v>
      </c>
      <c r="G241" s="229" t="s">
        <v>198</v>
      </c>
      <c r="H241" s="230">
        <v>2</v>
      </c>
      <c r="I241" s="231"/>
      <c r="J241" s="232">
        <f>ROUND(I241*H241,2)</f>
        <v>0</v>
      </c>
      <c r="K241" s="228" t="s">
        <v>173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0.0040000000000000001</v>
      </c>
      <c r="T241" s="236">
        <f>S241*H241</f>
        <v>0.0080000000000000002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174</v>
      </c>
      <c r="AT241" s="237" t="s">
        <v>169</v>
      </c>
      <c r="AU241" s="237" t="s">
        <v>167</v>
      </c>
      <c r="AY241" s="17" t="s">
        <v>166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174</v>
      </c>
      <c r="BM241" s="237" t="s">
        <v>311</v>
      </c>
    </row>
    <row r="242" s="2" customFormat="1">
      <c r="A242" s="38"/>
      <c r="B242" s="39"/>
      <c r="C242" s="40"/>
      <c r="D242" s="239" t="s">
        <v>176</v>
      </c>
      <c r="E242" s="40"/>
      <c r="F242" s="240" t="s">
        <v>312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176</v>
      </c>
      <c r="AU242" s="17" t="s">
        <v>167</v>
      </c>
    </row>
    <row r="243" s="13" customFormat="1">
      <c r="A243" s="13"/>
      <c r="B243" s="244"/>
      <c r="C243" s="245"/>
      <c r="D243" s="246" t="s">
        <v>178</v>
      </c>
      <c r="E243" s="247" t="s">
        <v>1</v>
      </c>
      <c r="F243" s="248" t="s">
        <v>179</v>
      </c>
      <c r="G243" s="245"/>
      <c r="H243" s="247" t="s">
        <v>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178</v>
      </c>
      <c r="AU243" s="254" t="s">
        <v>167</v>
      </c>
      <c r="AV243" s="13" t="s">
        <v>83</v>
      </c>
      <c r="AW243" s="13" t="s">
        <v>34</v>
      </c>
      <c r="AX243" s="13" t="s">
        <v>76</v>
      </c>
      <c r="AY243" s="254" t="s">
        <v>166</v>
      </c>
    </row>
    <row r="244" s="13" customFormat="1">
      <c r="A244" s="13"/>
      <c r="B244" s="244"/>
      <c r="C244" s="245"/>
      <c r="D244" s="246" t="s">
        <v>178</v>
      </c>
      <c r="E244" s="247" t="s">
        <v>1</v>
      </c>
      <c r="F244" s="248" t="s">
        <v>180</v>
      </c>
      <c r="G244" s="245"/>
      <c r="H244" s="247" t="s">
        <v>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178</v>
      </c>
      <c r="AU244" s="254" t="s">
        <v>167</v>
      </c>
      <c r="AV244" s="13" t="s">
        <v>83</v>
      </c>
      <c r="AW244" s="13" t="s">
        <v>34</v>
      </c>
      <c r="AX244" s="13" t="s">
        <v>76</v>
      </c>
      <c r="AY244" s="254" t="s">
        <v>166</v>
      </c>
    </row>
    <row r="245" s="14" customFormat="1">
      <c r="A245" s="14"/>
      <c r="B245" s="255"/>
      <c r="C245" s="256"/>
      <c r="D245" s="246" t="s">
        <v>178</v>
      </c>
      <c r="E245" s="257" t="s">
        <v>1</v>
      </c>
      <c r="F245" s="258" t="s">
        <v>85</v>
      </c>
      <c r="G245" s="256"/>
      <c r="H245" s="259">
        <v>2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178</v>
      </c>
      <c r="AU245" s="265" t="s">
        <v>167</v>
      </c>
      <c r="AV245" s="14" t="s">
        <v>85</v>
      </c>
      <c r="AW245" s="14" t="s">
        <v>34</v>
      </c>
      <c r="AX245" s="14" t="s">
        <v>76</v>
      </c>
      <c r="AY245" s="265" t="s">
        <v>166</v>
      </c>
    </row>
    <row r="246" s="2" customFormat="1" ht="26.4" customHeight="1">
      <c r="A246" s="38"/>
      <c r="B246" s="39"/>
      <c r="C246" s="226" t="s">
        <v>313</v>
      </c>
      <c r="D246" s="226" t="s">
        <v>169</v>
      </c>
      <c r="E246" s="227" t="s">
        <v>314</v>
      </c>
      <c r="F246" s="228" t="s">
        <v>315</v>
      </c>
      <c r="G246" s="229" t="s">
        <v>172</v>
      </c>
      <c r="H246" s="230">
        <v>0.54000000000000004</v>
      </c>
      <c r="I246" s="231"/>
      <c r="J246" s="232">
        <f>ROUND(I246*H246,2)</f>
        <v>0</v>
      </c>
      <c r="K246" s="228" t="s">
        <v>173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0.27000000000000002</v>
      </c>
      <c r="T246" s="236">
        <f>S246*H246</f>
        <v>0.14580000000000001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174</v>
      </c>
      <c r="AT246" s="237" t="s">
        <v>169</v>
      </c>
      <c r="AU246" s="237" t="s">
        <v>167</v>
      </c>
      <c r="AY246" s="17" t="s">
        <v>166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174</v>
      </c>
      <c r="BM246" s="237" t="s">
        <v>316</v>
      </c>
    </row>
    <row r="247" s="2" customFormat="1">
      <c r="A247" s="38"/>
      <c r="B247" s="39"/>
      <c r="C247" s="40"/>
      <c r="D247" s="239" t="s">
        <v>176</v>
      </c>
      <c r="E247" s="40"/>
      <c r="F247" s="240" t="s">
        <v>317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176</v>
      </c>
      <c r="AU247" s="17" t="s">
        <v>167</v>
      </c>
    </row>
    <row r="248" s="13" customFormat="1">
      <c r="A248" s="13"/>
      <c r="B248" s="244"/>
      <c r="C248" s="245"/>
      <c r="D248" s="246" t="s">
        <v>178</v>
      </c>
      <c r="E248" s="247" t="s">
        <v>1</v>
      </c>
      <c r="F248" s="248" t="s">
        <v>179</v>
      </c>
      <c r="G248" s="245"/>
      <c r="H248" s="247" t="s">
        <v>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178</v>
      </c>
      <c r="AU248" s="254" t="s">
        <v>167</v>
      </c>
      <c r="AV248" s="13" t="s">
        <v>83</v>
      </c>
      <c r="AW248" s="13" t="s">
        <v>34</v>
      </c>
      <c r="AX248" s="13" t="s">
        <v>76</v>
      </c>
      <c r="AY248" s="254" t="s">
        <v>166</v>
      </c>
    </row>
    <row r="249" s="13" customFormat="1">
      <c r="A249" s="13"/>
      <c r="B249" s="244"/>
      <c r="C249" s="245"/>
      <c r="D249" s="246" t="s">
        <v>178</v>
      </c>
      <c r="E249" s="247" t="s">
        <v>1</v>
      </c>
      <c r="F249" s="248" t="s">
        <v>180</v>
      </c>
      <c r="G249" s="245"/>
      <c r="H249" s="247" t="s">
        <v>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178</v>
      </c>
      <c r="AU249" s="254" t="s">
        <v>167</v>
      </c>
      <c r="AV249" s="13" t="s">
        <v>83</v>
      </c>
      <c r="AW249" s="13" t="s">
        <v>34</v>
      </c>
      <c r="AX249" s="13" t="s">
        <v>76</v>
      </c>
      <c r="AY249" s="254" t="s">
        <v>166</v>
      </c>
    </row>
    <row r="250" s="14" customFormat="1">
      <c r="A250" s="14"/>
      <c r="B250" s="255"/>
      <c r="C250" s="256"/>
      <c r="D250" s="246" t="s">
        <v>178</v>
      </c>
      <c r="E250" s="257" t="s">
        <v>1</v>
      </c>
      <c r="F250" s="258" t="s">
        <v>181</v>
      </c>
      <c r="G250" s="256"/>
      <c r="H250" s="259">
        <v>0.54000000000000004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178</v>
      </c>
      <c r="AU250" s="265" t="s">
        <v>167</v>
      </c>
      <c r="AV250" s="14" t="s">
        <v>85</v>
      </c>
      <c r="AW250" s="14" t="s">
        <v>34</v>
      </c>
      <c r="AX250" s="14" t="s">
        <v>76</v>
      </c>
      <c r="AY250" s="265" t="s">
        <v>166</v>
      </c>
    </row>
    <row r="251" s="2" customFormat="1" ht="26.4" customHeight="1">
      <c r="A251" s="38"/>
      <c r="B251" s="39"/>
      <c r="C251" s="226" t="s">
        <v>7</v>
      </c>
      <c r="D251" s="226" t="s">
        <v>169</v>
      </c>
      <c r="E251" s="227" t="s">
        <v>318</v>
      </c>
      <c r="F251" s="228" t="s">
        <v>319</v>
      </c>
      <c r="G251" s="229" t="s">
        <v>298</v>
      </c>
      <c r="H251" s="230">
        <v>40</v>
      </c>
      <c r="I251" s="231"/>
      <c r="J251" s="232">
        <f>ROUND(I251*H251,2)</f>
        <v>0</v>
      </c>
      <c r="K251" s="228" t="s">
        <v>173</v>
      </c>
      <c r="L251" s="44"/>
      <c r="M251" s="233" t="s">
        <v>1</v>
      </c>
      <c r="N251" s="234" t="s">
        <v>41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0.002</v>
      </c>
      <c r="T251" s="236">
        <f>S251*H251</f>
        <v>0.080000000000000002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174</v>
      </c>
      <c r="AT251" s="237" t="s">
        <v>169</v>
      </c>
      <c r="AU251" s="237" t="s">
        <v>167</v>
      </c>
      <c r="AY251" s="17" t="s">
        <v>166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174</v>
      </c>
      <c r="BM251" s="237" t="s">
        <v>320</v>
      </c>
    </row>
    <row r="252" s="2" customFormat="1">
      <c r="A252" s="38"/>
      <c r="B252" s="39"/>
      <c r="C252" s="40"/>
      <c r="D252" s="239" t="s">
        <v>176</v>
      </c>
      <c r="E252" s="40"/>
      <c r="F252" s="240" t="s">
        <v>321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176</v>
      </c>
      <c r="AU252" s="17" t="s">
        <v>167</v>
      </c>
    </row>
    <row r="253" s="13" customFormat="1">
      <c r="A253" s="13"/>
      <c r="B253" s="244"/>
      <c r="C253" s="245"/>
      <c r="D253" s="246" t="s">
        <v>178</v>
      </c>
      <c r="E253" s="247" t="s">
        <v>1</v>
      </c>
      <c r="F253" s="248" t="s">
        <v>179</v>
      </c>
      <c r="G253" s="245"/>
      <c r="H253" s="247" t="s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4" t="s">
        <v>178</v>
      </c>
      <c r="AU253" s="254" t="s">
        <v>167</v>
      </c>
      <c r="AV253" s="13" t="s">
        <v>83</v>
      </c>
      <c r="AW253" s="13" t="s">
        <v>34</v>
      </c>
      <c r="AX253" s="13" t="s">
        <v>76</v>
      </c>
      <c r="AY253" s="254" t="s">
        <v>166</v>
      </c>
    </row>
    <row r="254" s="13" customFormat="1">
      <c r="A254" s="13"/>
      <c r="B254" s="244"/>
      <c r="C254" s="245"/>
      <c r="D254" s="246" t="s">
        <v>178</v>
      </c>
      <c r="E254" s="247" t="s">
        <v>1</v>
      </c>
      <c r="F254" s="248" t="s">
        <v>180</v>
      </c>
      <c r="G254" s="245"/>
      <c r="H254" s="247" t="s">
        <v>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178</v>
      </c>
      <c r="AU254" s="254" t="s">
        <v>167</v>
      </c>
      <c r="AV254" s="13" t="s">
        <v>83</v>
      </c>
      <c r="AW254" s="13" t="s">
        <v>34</v>
      </c>
      <c r="AX254" s="13" t="s">
        <v>76</v>
      </c>
      <c r="AY254" s="254" t="s">
        <v>166</v>
      </c>
    </row>
    <row r="255" s="14" customFormat="1">
      <c r="A255" s="14"/>
      <c r="B255" s="255"/>
      <c r="C255" s="256"/>
      <c r="D255" s="246" t="s">
        <v>178</v>
      </c>
      <c r="E255" s="257" t="s">
        <v>1</v>
      </c>
      <c r="F255" s="258" t="s">
        <v>322</v>
      </c>
      <c r="G255" s="256"/>
      <c r="H255" s="259">
        <v>40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178</v>
      </c>
      <c r="AU255" s="265" t="s">
        <v>167</v>
      </c>
      <c r="AV255" s="14" t="s">
        <v>85</v>
      </c>
      <c r="AW255" s="14" t="s">
        <v>34</v>
      </c>
      <c r="AX255" s="14" t="s">
        <v>76</v>
      </c>
      <c r="AY255" s="265" t="s">
        <v>166</v>
      </c>
    </row>
    <row r="256" s="2" customFormat="1" ht="26.4" customHeight="1">
      <c r="A256" s="38"/>
      <c r="B256" s="39"/>
      <c r="C256" s="226" t="s">
        <v>323</v>
      </c>
      <c r="D256" s="226" t="s">
        <v>169</v>
      </c>
      <c r="E256" s="227" t="s">
        <v>324</v>
      </c>
      <c r="F256" s="228" t="s">
        <v>325</v>
      </c>
      <c r="G256" s="229" t="s">
        <v>298</v>
      </c>
      <c r="H256" s="230">
        <v>33</v>
      </c>
      <c r="I256" s="231"/>
      <c r="J256" s="232">
        <f>ROUND(I256*H256,2)</f>
        <v>0</v>
      </c>
      <c r="K256" s="228" t="s">
        <v>173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0.0040000000000000001</v>
      </c>
      <c r="T256" s="236">
        <f>S256*H256</f>
        <v>0.13200000000000001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174</v>
      </c>
      <c r="AT256" s="237" t="s">
        <v>169</v>
      </c>
      <c r="AU256" s="237" t="s">
        <v>167</v>
      </c>
      <c r="AY256" s="17" t="s">
        <v>166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174</v>
      </c>
      <c r="BM256" s="237" t="s">
        <v>326</v>
      </c>
    </row>
    <row r="257" s="2" customFormat="1">
      <c r="A257" s="38"/>
      <c r="B257" s="39"/>
      <c r="C257" s="40"/>
      <c r="D257" s="239" t="s">
        <v>176</v>
      </c>
      <c r="E257" s="40"/>
      <c r="F257" s="240" t="s">
        <v>327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176</v>
      </c>
      <c r="AU257" s="17" t="s">
        <v>167</v>
      </c>
    </row>
    <row r="258" s="13" customFormat="1">
      <c r="A258" s="13"/>
      <c r="B258" s="244"/>
      <c r="C258" s="245"/>
      <c r="D258" s="246" t="s">
        <v>178</v>
      </c>
      <c r="E258" s="247" t="s">
        <v>1</v>
      </c>
      <c r="F258" s="248" t="s">
        <v>179</v>
      </c>
      <c r="G258" s="245"/>
      <c r="H258" s="247" t="s">
        <v>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178</v>
      </c>
      <c r="AU258" s="254" t="s">
        <v>167</v>
      </c>
      <c r="AV258" s="13" t="s">
        <v>83</v>
      </c>
      <c r="AW258" s="13" t="s">
        <v>34</v>
      </c>
      <c r="AX258" s="13" t="s">
        <v>76</v>
      </c>
      <c r="AY258" s="254" t="s">
        <v>166</v>
      </c>
    </row>
    <row r="259" s="13" customFormat="1">
      <c r="A259" s="13"/>
      <c r="B259" s="244"/>
      <c r="C259" s="245"/>
      <c r="D259" s="246" t="s">
        <v>178</v>
      </c>
      <c r="E259" s="247" t="s">
        <v>1</v>
      </c>
      <c r="F259" s="248" t="s">
        <v>180</v>
      </c>
      <c r="G259" s="245"/>
      <c r="H259" s="247" t="s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4" t="s">
        <v>178</v>
      </c>
      <c r="AU259" s="254" t="s">
        <v>167</v>
      </c>
      <c r="AV259" s="13" t="s">
        <v>83</v>
      </c>
      <c r="AW259" s="13" t="s">
        <v>34</v>
      </c>
      <c r="AX259" s="13" t="s">
        <v>76</v>
      </c>
      <c r="AY259" s="254" t="s">
        <v>166</v>
      </c>
    </row>
    <row r="260" s="14" customFormat="1">
      <c r="A260" s="14"/>
      <c r="B260" s="255"/>
      <c r="C260" s="256"/>
      <c r="D260" s="246" t="s">
        <v>178</v>
      </c>
      <c r="E260" s="257" t="s">
        <v>1</v>
      </c>
      <c r="F260" s="258" t="s">
        <v>328</v>
      </c>
      <c r="G260" s="256"/>
      <c r="H260" s="259">
        <v>33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178</v>
      </c>
      <c r="AU260" s="265" t="s">
        <v>167</v>
      </c>
      <c r="AV260" s="14" t="s">
        <v>85</v>
      </c>
      <c r="AW260" s="14" t="s">
        <v>34</v>
      </c>
      <c r="AX260" s="14" t="s">
        <v>76</v>
      </c>
      <c r="AY260" s="265" t="s">
        <v>166</v>
      </c>
    </row>
    <row r="261" s="2" customFormat="1" ht="26.4" customHeight="1">
      <c r="A261" s="38"/>
      <c r="B261" s="39"/>
      <c r="C261" s="226" t="s">
        <v>329</v>
      </c>
      <c r="D261" s="226" t="s">
        <v>169</v>
      </c>
      <c r="E261" s="227" t="s">
        <v>330</v>
      </c>
      <c r="F261" s="228" t="s">
        <v>331</v>
      </c>
      <c r="G261" s="229" t="s">
        <v>298</v>
      </c>
      <c r="H261" s="230">
        <v>12</v>
      </c>
      <c r="I261" s="231"/>
      <c r="J261" s="232">
        <f>ROUND(I261*H261,2)</f>
        <v>0</v>
      </c>
      <c r="K261" s="228" t="s">
        <v>173</v>
      </c>
      <c r="L261" s="44"/>
      <c r="M261" s="233" t="s">
        <v>1</v>
      </c>
      <c r="N261" s="234" t="s">
        <v>41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0.0089999999999999993</v>
      </c>
      <c r="T261" s="236">
        <f>S261*H261</f>
        <v>0.10799999999999999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174</v>
      </c>
      <c r="AT261" s="237" t="s">
        <v>169</v>
      </c>
      <c r="AU261" s="237" t="s">
        <v>167</v>
      </c>
      <c r="AY261" s="17" t="s">
        <v>166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174</v>
      </c>
      <c r="BM261" s="237" t="s">
        <v>332</v>
      </c>
    </row>
    <row r="262" s="2" customFormat="1">
      <c r="A262" s="38"/>
      <c r="B262" s="39"/>
      <c r="C262" s="40"/>
      <c r="D262" s="239" t="s">
        <v>176</v>
      </c>
      <c r="E262" s="40"/>
      <c r="F262" s="240" t="s">
        <v>333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176</v>
      </c>
      <c r="AU262" s="17" t="s">
        <v>167</v>
      </c>
    </row>
    <row r="263" s="13" customFormat="1">
      <c r="A263" s="13"/>
      <c r="B263" s="244"/>
      <c r="C263" s="245"/>
      <c r="D263" s="246" t="s">
        <v>178</v>
      </c>
      <c r="E263" s="247" t="s">
        <v>1</v>
      </c>
      <c r="F263" s="248" t="s">
        <v>179</v>
      </c>
      <c r="G263" s="245"/>
      <c r="H263" s="247" t="s">
        <v>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4" t="s">
        <v>178</v>
      </c>
      <c r="AU263" s="254" t="s">
        <v>167</v>
      </c>
      <c r="AV263" s="13" t="s">
        <v>83</v>
      </c>
      <c r="AW263" s="13" t="s">
        <v>34</v>
      </c>
      <c r="AX263" s="13" t="s">
        <v>76</v>
      </c>
      <c r="AY263" s="254" t="s">
        <v>166</v>
      </c>
    </row>
    <row r="264" s="13" customFormat="1">
      <c r="A264" s="13"/>
      <c r="B264" s="244"/>
      <c r="C264" s="245"/>
      <c r="D264" s="246" t="s">
        <v>178</v>
      </c>
      <c r="E264" s="247" t="s">
        <v>1</v>
      </c>
      <c r="F264" s="248" t="s">
        <v>180</v>
      </c>
      <c r="G264" s="245"/>
      <c r="H264" s="247" t="s">
        <v>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4" t="s">
        <v>178</v>
      </c>
      <c r="AU264" s="254" t="s">
        <v>167</v>
      </c>
      <c r="AV264" s="13" t="s">
        <v>83</v>
      </c>
      <c r="AW264" s="13" t="s">
        <v>34</v>
      </c>
      <c r="AX264" s="13" t="s">
        <v>76</v>
      </c>
      <c r="AY264" s="254" t="s">
        <v>166</v>
      </c>
    </row>
    <row r="265" s="14" customFormat="1">
      <c r="A265" s="14"/>
      <c r="B265" s="255"/>
      <c r="C265" s="256"/>
      <c r="D265" s="246" t="s">
        <v>178</v>
      </c>
      <c r="E265" s="257" t="s">
        <v>1</v>
      </c>
      <c r="F265" s="258" t="s">
        <v>334</v>
      </c>
      <c r="G265" s="256"/>
      <c r="H265" s="259">
        <v>12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178</v>
      </c>
      <c r="AU265" s="265" t="s">
        <v>167</v>
      </c>
      <c r="AV265" s="14" t="s">
        <v>85</v>
      </c>
      <c r="AW265" s="14" t="s">
        <v>34</v>
      </c>
      <c r="AX265" s="14" t="s">
        <v>76</v>
      </c>
      <c r="AY265" s="265" t="s">
        <v>166</v>
      </c>
    </row>
    <row r="266" s="2" customFormat="1" ht="26.4" customHeight="1">
      <c r="A266" s="38"/>
      <c r="B266" s="39"/>
      <c r="C266" s="226" t="s">
        <v>335</v>
      </c>
      <c r="D266" s="226" t="s">
        <v>169</v>
      </c>
      <c r="E266" s="227" t="s">
        <v>336</v>
      </c>
      <c r="F266" s="228" t="s">
        <v>337</v>
      </c>
      <c r="G266" s="229" t="s">
        <v>298</v>
      </c>
      <c r="H266" s="230">
        <v>15</v>
      </c>
      <c r="I266" s="231"/>
      <c r="J266" s="232">
        <f>ROUND(I266*H266,2)</f>
        <v>0</v>
      </c>
      <c r="K266" s="228" t="s">
        <v>173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0.0089999999999999993</v>
      </c>
      <c r="T266" s="236">
        <f>S266*H266</f>
        <v>0.13499999999999998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174</v>
      </c>
      <c r="AT266" s="237" t="s">
        <v>169</v>
      </c>
      <c r="AU266" s="237" t="s">
        <v>167</v>
      </c>
      <c r="AY266" s="17" t="s">
        <v>166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174</v>
      </c>
      <c r="BM266" s="237" t="s">
        <v>338</v>
      </c>
    </row>
    <row r="267" s="2" customFormat="1">
      <c r="A267" s="38"/>
      <c r="B267" s="39"/>
      <c r="C267" s="40"/>
      <c r="D267" s="239" t="s">
        <v>176</v>
      </c>
      <c r="E267" s="40"/>
      <c r="F267" s="240" t="s">
        <v>339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176</v>
      </c>
      <c r="AU267" s="17" t="s">
        <v>167</v>
      </c>
    </row>
    <row r="268" s="13" customFormat="1">
      <c r="A268" s="13"/>
      <c r="B268" s="244"/>
      <c r="C268" s="245"/>
      <c r="D268" s="246" t="s">
        <v>178</v>
      </c>
      <c r="E268" s="247" t="s">
        <v>1</v>
      </c>
      <c r="F268" s="248" t="s">
        <v>179</v>
      </c>
      <c r="G268" s="245"/>
      <c r="H268" s="247" t="s">
        <v>1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178</v>
      </c>
      <c r="AU268" s="254" t="s">
        <v>167</v>
      </c>
      <c r="AV268" s="13" t="s">
        <v>83</v>
      </c>
      <c r="AW268" s="13" t="s">
        <v>34</v>
      </c>
      <c r="AX268" s="13" t="s">
        <v>76</v>
      </c>
      <c r="AY268" s="254" t="s">
        <v>166</v>
      </c>
    </row>
    <row r="269" s="13" customFormat="1">
      <c r="A269" s="13"/>
      <c r="B269" s="244"/>
      <c r="C269" s="245"/>
      <c r="D269" s="246" t="s">
        <v>178</v>
      </c>
      <c r="E269" s="247" t="s">
        <v>1</v>
      </c>
      <c r="F269" s="248" t="s">
        <v>180</v>
      </c>
      <c r="G269" s="245"/>
      <c r="H269" s="247" t="s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178</v>
      </c>
      <c r="AU269" s="254" t="s">
        <v>167</v>
      </c>
      <c r="AV269" s="13" t="s">
        <v>83</v>
      </c>
      <c r="AW269" s="13" t="s">
        <v>34</v>
      </c>
      <c r="AX269" s="13" t="s">
        <v>76</v>
      </c>
      <c r="AY269" s="254" t="s">
        <v>166</v>
      </c>
    </row>
    <row r="270" s="14" customFormat="1">
      <c r="A270" s="14"/>
      <c r="B270" s="255"/>
      <c r="C270" s="256"/>
      <c r="D270" s="246" t="s">
        <v>178</v>
      </c>
      <c r="E270" s="257" t="s">
        <v>1</v>
      </c>
      <c r="F270" s="258" t="s">
        <v>340</v>
      </c>
      <c r="G270" s="256"/>
      <c r="H270" s="259">
        <v>15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178</v>
      </c>
      <c r="AU270" s="265" t="s">
        <v>167</v>
      </c>
      <c r="AV270" s="14" t="s">
        <v>85</v>
      </c>
      <c r="AW270" s="14" t="s">
        <v>34</v>
      </c>
      <c r="AX270" s="14" t="s">
        <v>76</v>
      </c>
      <c r="AY270" s="265" t="s">
        <v>166</v>
      </c>
    </row>
    <row r="271" s="2" customFormat="1" ht="26.4" customHeight="1">
      <c r="A271" s="38"/>
      <c r="B271" s="39"/>
      <c r="C271" s="226" t="s">
        <v>341</v>
      </c>
      <c r="D271" s="226" t="s">
        <v>169</v>
      </c>
      <c r="E271" s="227" t="s">
        <v>342</v>
      </c>
      <c r="F271" s="228" t="s">
        <v>343</v>
      </c>
      <c r="G271" s="229" t="s">
        <v>298</v>
      </c>
      <c r="H271" s="230">
        <v>2.2999999999999998</v>
      </c>
      <c r="I271" s="231"/>
      <c r="J271" s="232">
        <f>ROUND(I271*H271,2)</f>
        <v>0</v>
      </c>
      <c r="K271" s="228" t="s">
        <v>173</v>
      </c>
      <c r="L271" s="44"/>
      <c r="M271" s="233" t="s">
        <v>1</v>
      </c>
      <c r="N271" s="234" t="s">
        <v>41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0.016</v>
      </c>
      <c r="T271" s="236">
        <f>S271*H271</f>
        <v>0.036799999999999999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174</v>
      </c>
      <c r="AT271" s="237" t="s">
        <v>169</v>
      </c>
      <c r="AU271" s="237" t="s">
        <v>167</v>
      </c>
      <c r="AY271" s="17" t="s">
        <v>166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83</v>
      </c>
      <c r="BK271" s="238">
        <f>ROUND(I271*H271,2)</f>
        <v>0</v>
      </c>
      <c r="BL271" s="17" t="s">
        <v>174</v>
      </c>
      <c r="BM271" s="237" t="s">
        <v>344</v>
      </c>
    </row>
    <row r="272" s="2" customFormat="1">
      <c r="A272" s="38"/>
      <c r="B272" s="39"/>
      <c r="C272" s="40"/>
      <c r="D272" s="239" t="s">
        <v>176</v>
      </c>
      <c r="E272" s="40"/>
      <c r="F272" s="240" t="s">
        <v>345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176</v>
      </c>
      <c r="AU272" s="17" t="s">
        <v>167</v>
      </c>
    </row>
    <row r="273" s="13" customFormat="1">
      <c r="A273" s="13"/>
      <c r="B273" s="244"/>
      <c r="C273" s="245"/>
      <c r="D273" s="246" t="s">
        <v>178</v>
      </c>
      <c r="E273" s="247" t="s">
        <v>1</v>
      </c>
      <c r="F273" s="248" t="s">
        <v>346</v>
      </c>
      <c r="G273" s="245"/>
      <c r="H273" s="247" t="s">
        <v>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4" t="s">
        <v>178</v>
      </c>
      <c r="AU273" s="254" t="s">
        <v>167</v>
      </c>
      <c r="AV273" s="13" t="s">
        <v>83</v>
      </c>
      <c r="AW273" s="13" t="s">
        <v>34</v>
      </c>
      <c r="AX273" s="13" t="s">
        <v>76</v>
      </c>
      <c r="AY273" s="254" t="s">
        <v>166</v>
      </c>
    </row>
    <row r="274" s="14" customFormat="1">
      <c r="A274" s="14"/>
      <c r="B274" s="255"/>
      <c r="C274" s="256"/>
      <c r="D274" s="246" t="s">
        <v>178</v>
      </c>
      <c r="E274" s="257" t="s">
        <v>1</v>
      </c>
      <c r="F274" s="258" t="s">
        <v>347</v>
      </c>
      <c r="G274" s="256"/>
      <c r="H274" s="259">
        <v>1.1499999999999999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178</v>
      </c>
      <c r="AU274" s="265" t="s">
        <v>167</v>
      </c>
      <c r="AV274" s="14" t="s">
        <v>85</v>
      </c>
      <c r="AW274" s="14" t="s">
        <v>34</v>
      </c>
      <c r="AX274" s="14" t="s">
        <v>76</v>
      </c>
      <c r="AY274" s="265" t="s">
        <v>166</v>
      </c>
    </row>
    <row r="275" s="14" customFormat="1">
      <c r="A275" s="14"/>
      <c r="B275" s="255"/>
      <c r="C275" s="256"/>
      <c r="D275" s="246" t="s">
        <v>178</v>
      </c>
      <c r="E275" s="257" t="s">
        <v>1</v>
      </c>
      <c r="F275" s="258" t="s">
        <v>348</v>
      </c>
      <c r="G275" s="256"/>
      <c r="H275" s="259">
        <v>1.1499999999999999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5" t="s">
        <v>178</v>
      </c>
      <c r="AU275" s="265" t="s">
        <v>167</v>
      </c>
      <c r="AV275" s="14" t="s">
        <v>85</v>
      </c>
      <c r="AW275" s="14" t="s">
        <v>34</v>
      </c>
      <c r="AX275" s="14" t="s">
        <v>76</v>
      </c>
      <c r="AY275" s="265" t="s">
        <v>166</v>
      </c>
    </row>
    <row r="276" s="2" customFormat="1" ht="26.4" customHeight="1">
      <c r="A276" s="38"/>
      <c r="B276" s="39"/>
      <c r="C276" s="226" t="s">
        <v>349</v>
      </c>
      <c r="D276" s="226" t="s">
        <v>169</v>
      </c>
      <c r="E276" s="227" t="s">
        <v>350</v>
      </c>
      <c r="F276" s="228" t="s">
        <v>351</v>
      </c>
      <c r="G276" s="229" t="s">
        <v>298</v>
      </c>
      <c r="H276" s="230">
        <v>0.75</v>
      </c>
      <c r="I276" s="231"/>
      <c r="J276" s="232">
        <f>ROUND(I276*H276,2)</f>
        <v>0</v>
      </c>
      <c r="K276" s="228" t="s">
        <v>173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0.00097000000000000005</v>
      </c>
      <c r="R276" s="235">
        <f>Q276*H276</f>
        <v>0.00072750000000000006</v>
      </c>
      <c r="S276" s="235">
        <v>0.0043</v>
      </c>
      <c r="T276" s="236">
        <f>S276*H276</f>
        <v>0.003225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174</v>
      </c>
      <c r="AT276" s="237" t="s">
        <v>169</v>
      </c>
      <c r="AU276" s="237" t="s">
        <v>167</v>
      </c>
      <c r="AY276" s="17" t="s">
        <v>166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174</v>
      </c>
      <c r="BM276" s="237" t="s">
        <v>352</v>
      </c>
    </row>
    <row r="277" s="2" customFormat="1">
      <c r="A277" s="38"/>
      <c r="B277" s="39"/>
      <c r="C277" s="40"/>
      <c r="D277" s="239" t="s">
        <v>176</v>
      </c>
      <c r="E277" s="40"/>
      <c r="F277" s="240" t="s">
        <v>353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176</v>
      </c>
      <c r="AU277" s="17" t="s">
        <v>167</v>
      </c>
    </row>
    <row r="278" s="13" customFormat="1">
      <c r="A278" s="13"/>
      <c r="B278" s="244"/>
      <c r="C278" s="245"/>
      <c r="D278" s="246" t="s">
        <v>178</v>
      </c>
      <c r="E278" s="247" t="s">
        <v>1</v>
      </c>
      <c r="F278" s="248" t="s">
        <v>179</v>
      </c>
      <c r="G278" s="245"/>
      <c r="H278" s="247" t="s">
        <v>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4" t="s">
        <v>178</v>
      </c>
      <c r="AU278" s="254" t="s">
        <v>167</v>
      </c>
      <c r="AV278" s="13" t="s">
        <v>83</v>
      </c>
      <c r="AW278" s="13" t="s">
        <v>34</v>
      </c>
      <c r="AX278" s="13" t="s">
        <v>76</v>
      </c>
      <c r="AY278" s="254" t="s">
        <v>166</v>
      </c>
    </row>
    <row r="279" s="13" customFormat="1">
      <c r="A279" s="13"/>
      <c r="B279" s="244"/>
      <c r="C279" s="245"/>
      <c r="D279" s="246" t="s">
        <v>178</v>
      </c>
      <c r="E279" s="247" t="s">
        <v>1</v>
      </c>
      <c r="F279" s="248" t="s">
        <v>180</v>
      </c>
      <c r="G279" s="245"/>
      <c r="H279" s="247" t="s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178</v>
      </c>
      <c r="AU279" s="254" t="s">
        <v>167</v>
      </c>
      <c r="AV279" s="13" t="s">
        <v>83</v>
      </c>
      <c r="AW279" s="13" t="s">
        <v>34</v>
      </c>
      <c r="AX279" s="13" t="s">
        <v>76</v>
      </c>
      <c r="AY279" s="254" t="s">
        <v>166</v>
      </c>
    </row>
    <row r="280" s="14" customFormat="1">
      <c r="A280" s="14"/>
      <c r="B280" s="255"/>
      <c r="C280" s="256"/>
      <c r="D280" s="246" t="s">
        <v>178</v>
      </c>
      <c r="E280" s="257" t="s">
        <v>1</v>
      </c>
      <c r="F280" s="258" t="s">
        <v>354</v>
      </c>
      <c r="G280" s="256"/>
      <c r="H280" s="259">
        <v>0.75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178</v>
      </c>
      <c r="AU280" s="265" t="s">
        <v>167</v>
      </c>
      <c r="AV280" s="14" t="s">
        <v>85</v>
      </c>
      <c r="AW280" s="14" t="s">
        <v>34</v>
      </c>
      <c r="AX280" s="14" t="s">
        <v>76</v>
      </c>
      <c r="AY280" s="265" t="s">
        <v>166</v>
      </c>
    </row>
    <row r="281" s="2" customFormat="1" ht="26.4" customHeight="1">
      <c r="A281" s="38"/>
      <c r="B281" s="39"/>
      <c r="C281" s="226" t="s">
        <v>355</v>
      </c>
      <c r="D281" s="226" t="s">
        <v>169</v>
      </c>
      <c r="E281" s="227" t="s">
        <v>356</v>
      </c>
      <c r="F281" s="228" t="s">
        <v>357</v>
      </c>
      <c r="G281" s="229" t="s">
        <v>298</v>
      </c>
      <c r="H281" s="230">
        <v>0.45000000000000001</v>
      </c>
      <c r="I281" s="231"/>
      <c r="J281" s="232">
        <f>ROUND(I281*H281,2)</f>
        <v>0</v>
      </c>
      <c r="K281" s="228" t="s">
        <v>173</v>
      </c>
      <c r="L281" s="44"/>
      <c r="M281" s="233" t="s">
        <v>1</v>
      </c>
      <c r="N281" s="234" t="s">
        <v>41</v>
      </c>
      <c r="O281" s="91"/>
      <c r="P281" s="235">
        <f>O281*H281</f>
        <v>0</v>
      </c>
      <c r="Q281" s="235">
        <v>0.00123</v>
      </c>
      <c r="R281" s="235">
        <f>Q281*H281</f>
        <v>0.00055349999999999996</v>
      </c>
      <c r="S281" s="235">
        <v>0.017000000000000001</v>
      </c>
      <c r="T281" s="236">
        <f>S281*H281</f>
        <v>0.0076500000000000005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174</v>
      </c>
      <c r="AT281" s="237" t="s">
        <v>169</v>
      </c>
      <c r="AU281" s="237" t="s">
        <v>167</v>
      </c>
      <c r="AY281" s="17" t="s">
        <v>166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83</v>
      </c>
      <c r="BK281" s="238">
        <f>ROUND(I281*H281,2)</f>
        <v>0</v>
      </c>
      <c r="BL281" s="17" t="s">
        <v>174</v>
      </c>
      <c r="BM281" s="237" t="s">
        <v>358</v>
      </c>
    </row>
    <row r="282" s="2" customFormat="1">
      <c r="A282" s="38"/>
      <c r="B282" s="39"/>
      <c r="C282" s="40"/>
      <c r="D282" s="239" t="s">
        <v>176</v>
      </c>
      <c r="E282" s="40"/>
      <c r="F282" s="240" t="s">
        <v>359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176</v>
      </c>
      <c r="AU282" s="17" t="s">
        <v>167</v>
      </c>
    </row>
    <row r="283" s="13" customFormat="1">
      <c r="A283" s="13"/>
      <c r="B283" s="244"/>
      <c r="C283" s="245"/>
      <c r="D283" s="246" t="s">
        <v>178</v>
      </c>
      <c r="E283" s="247" t="s">
        <v>1</v>
      </c>
      <c r="F283" s="248" t="s">
        <v>179</v>
      </c>
      <c r="G283" s="245"/>
      <c r="H283" s="247" t="s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178</v>
      </c>
      <c r="AU283" s="254" t="s">
        <v>167</v>
      </c>
      <c r="AV283" s="13" t="s">
        <v>83</v>
      </c>
      <c r="AW283" s="13" t="s">
        <v>34</v>
      </c>
      <c r="AX283" s="13" t="s">
        <v>76</v>
      </c>
      <c r="AY283" s="254" t="s">
        <v>166</v>
      </c>
    </row>
    <row r="284" s="13" customFormat="1">
      <c r="A284" s="13"/>
      <c r="B284" s="244"/>
      <c r="C284" s="245"/>
      <c r="D284" s="246" t="s">
        <v>178</v>
      </c>
      <c r="E284" s="247" t="s">
        <v>1</v>
      </c>
      <c r="F284" s="248" t="s">
        <v>180</v>
      </c>
      <c r="G284" s="245"/>
      <c r="H284" s="247" t="s">
        <v>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178</v>
      </c>
      <c r="AU284" s="254" t="s">
        <v>167</v>
      </c>
      <c r="AV284" s="13" t="s">
        <v>83</v>
      </c>
      <c r="AW284" s="13" t="s">
        <v>34</v>
      </c>
      <c r="AX284" s="13" t="s">
        <v>76</v>
      </c>
      <c r="AY284" s="254" t="s">
        <v>166</v>
      </c>
    </row>
    <row r="285" s="14" customFormat="1">
      <c r="A285" s="14"/>
      <c r="B285" s="255"/>
      <c r="C285" s="256"/>
      <c r="D285" s="246" t="s">
        <v>178</v>
      </c>
      <c r="E285" s="257" t="s">
        <v>1</v>
      </c>
      <c r="F285" s="258" t="s">
        <v>360</v>
      </c>
      <c r="G285" s="256"/>
      <c r="H285" s="259">
        <v>0.44999999999999996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178</v>
      </c>
      <c r="AU285" s="265" t="s">
        <v>167</v>
      </c>
      <c r="AV285" s="14" t="s">
        <v>85</v>
      </c>
      <c r="AW285" s="14" t="s">
        <v>34</v>
      </c>
      <c r="AX285" s="14" t="s">
        <v>76</v>
      </c>
      <c r="AY285" s="265" t="s">
        <v>166</v>
      </c>
    </row>
    <row r="286" s="2" customFormat="1" ht="26.4" customHeight="1">
      <c r="A286" s="38"/>
      <c r="B286" s="39"/>
      <c r="C286" s="226" t="s">
        <v>361</v>
      </c>
      <c r="D286" s="226" t="s">
        <v>169</v>
      </c>
      <c r="E286" s="227" t="s">
        <v>362</v>
      </c>
      <c r="F286" s="228" t="s">
        <v>363</v>
      </c>
      <c r="G286" s="229" t="s">
        <v>298</v>
      </c>
      <c r="H286" s="230">
        <v>4.5999999999999996</v>
      </c>
      <c r="I286" s="231"/>
      <c r="J286" s="232">
        <f>ROUND(I286*H286,2)</f>
        <v>0</v>
      </c>
      <c r="K286" s="228" t="s">
        <v>173</v>
      </c>
      <c r="L286" s="44"/>
      <c r="M286" s="233" t="s">
        <v>1</v>
      </c>
      <c r="N286" s="234" t="s">
        <v>41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174</v>
      </c>
      <c r="AT286" s="237" t="s">
        <v>169</v>
      </c>
      <c r="AU286" s="237" t="s">
        <v>167</v>
      </c>
      <c r="AY286" s="17" t="s">
        <v>166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174</v>
      </c>
      <c r="BM286" s="237" t="s">
        <v>364</v>
      </c>
    </row>
    <row r="287" s="2" customFormat="1">
      <c r="A287" s="38"/>
      <c r="B287" s="39"/>
      <c r="C287" s="40"/>
      <c r="D287" s="239" t="s">
        <v>176</v>
      </c>
      <c r="E287" s="40"/>
      <c r="F287" s="240" t="s">
        <v>365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176</v>
      </c>
      <c r="AU287" s="17" t="s">
        <v>167</v>
      </c>
    </row>
    <row r="288" s="13" customFormat="1">
      <c r="A288" s="13"/>
      <c r="B288" s="244"/>
      <c r="C288" s="245"/>
      <c r="D288" s="246" t="s">
        <v>178</v>
      </c>
      <c r="E288" s="247" t="s">
        <v>1</v>
      </c>
      <c r="F288" s="248" t="s">
        <v>346</v>
      </c>
      <c r="G288" s="245"/>
      <c r="H288" s="247" t="s">
        <v>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178</v>
      </c>
      <c r="AU288" s="254" t="s">
        <v>167</v>
      </c>
      <c r="AV288" s="13" t="s">
        <v>83</v>
      </c>
      <c r="AW288" s="13" t="s">
        <v>34</v>
      </c>
      <c r="AX288" s="13" t="s">
        <v>76</v>
      </c>
      <c r="AY288" s="254" t="s">
        <v>166</v>
      </c>
    </row>
    <row r="289" s="14" customFormat="1">
      <c r="A289" s="14"/>
      <c r="B289" s="255"/>
      <c r="C289" s="256"/>
      <c r="D289" s="246" t="s">
        <v>178</v>
      </c>
      <c r="E289" s="257" t="s">
        <v>1</v>
      </c>
      <c r="F289" s="258" t="s">
        <v>366</v>
      </c>
      <c r="G289" s="256"/>
      <c r="H289" s="259">
        <v>2.2999999999999998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5" t="s">
        <v>178</v>
      </c>
      <c r="AU289" s="265" t="s">
        <v>167</v>
      </c>
      <c r="AV289" s="14" t="s">
        <v>85</v>
      </c>
      <c r="AW289" s="14" t="s">
        <v>34</v>
      </c>
      <c r="AX289" s="14" t="s">
        <v>76</v>
      </c>
      <c r="AY289" s="265" t="s">
        <v>166</v>
      </c>
    </row>
    <row r="290" s="14" customFormat="1">
      <c r="A290" s="14"/>
      <c r="B290" s="255"/>
      <c r="C290" s="256"/>
      <c r="D290" s="246" t="s">
        <v>178</v>
      </c>
      <c r="E290" s="257" t="s">
        <v>1</v>
      </c>
      <c r="F290" s="258" t="s">
        <v>367</v>
      </c>
      <c r="G290" s="256"/>
      <c r="H290" s="259">
        <v>2.2999999999999998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178</v>
      </c>
      <c r="AU290" s="265" t="s">
        <v>167</v>
      </c>
      <c r="AV290" s="14" t="s">
        <v>85</v>
      </c>
      <c r="AW290" s="14" t="s">
        <v>34</v>
      </c>
      <c r="AX290" s="14" t="s">
        <v>76</v>
      </c>
      <c r="AY290" s="265" t="s">
        <v>166</v>
      </c>
    </row>
    <row r="291" s="12" customFormat="1" ht="20.88" customHeight="1">
      <c r="A291" s="12"/>
      <c r="B291" s="210"/>
      <c r="C291" s="211"/>
      <c r="D291" s="212" t="s">
        <v>75</v>
      </c>
      <c r="E291" s="224" t="s">
        <v>368</v>
      </c>
      <c r="F291" s="224" t="s">
        <v>369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SUM(P292:P306)</f>
        <v>0</v>
      </c>
      <c r="Q291" s="218"/>
      <c r="R291" s="219">
        <f>SUM(R292:R306)</f>
        <v>0</v>
      </c>
      <c r="S291" s="218"/>
      <c r="T291" s="220">
        <f>SUM(T292:T306)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83</v>
      </c>
      <c r="AT291" s="222" t="s">
        <v>75</v>
      </c>
      <c r="AU291" s="222" t="s">
        <v>85</v>
      </c>
      <c r="AY291" s="221" t="s">
        <v>166</v>
      </c>
      <c r="BK291" s="223">
        <f>SUM(BK292:BK306)</f>
        <v>0</v>
      </c>
    </row>
    <row r="292" s="2" customFormat="1" ht="16.5" customHeight="1">
      <c r="A292" s="38"/>
      <c r="B292" s="39"/>
      <c r="C292" s="226" t="s">
        <v>370</v>
      </c>
      <c r="D292" s="226" t="s">
        <v>169</v>
      </c>
      <c r="E292" s="227" t="s">
        <v>371</v>
      </c>
      <c r="F292" s="228" t="s">
        <v>372</v>
      </c>
      <c r="G292" s="229" t="s">
        <v>373</v>
      </c>
      <c r="H292" s="230">
        <v>1.742</v>
      </c>
      <c r="I292" s="231"/>
      <c r="J292" s="232">
        <f>ROUND(I292*H292,2)</f>
        <v>0</v>
      </c>
      <c r="K292" s="228" t="s">
        <v>173</v>
      </c>
      <c r="L292" s="44"/>
      <c r="M292" s="233" t="s">
        <v>1</v>
      </c>
      <c r="N292" s="234" t="s">
        <v>41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174</v>
      </c>
      <c r="AT292" s="237" t="s">
        <v>169</v>
      </c>
      <c r="AU292" s="237" t="s">
        <v>167</v>
      </c>
      <c r="AY292" s="17" t="s">
        <v>166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174</v>
      </c>
      <c r="BM292" s="237" t="s">
        <v>374</v>
      </c>
    </row>
    <row r="293" s="2" customFormat="1">
      <c r="A293" s="38"/>
      <c r="B293" s="39"/>
      <c r="C293" s="40"/>
      <c r="D293" s="239" t="s">
        <v>176</v>
      </c>
      <c r="E293" s="40"/>
      <c r="F293" s="240" t="s">
        <v>375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176</v>
      </c>
      <c r="AU293" s="17" t="s">
        <v>167</v>
      </c>
    </row>
    <row r="294" s="2" customFormat="1" ht="36" customHeight="1">
      <c r="A294" s="38"/>
      <c r="B294" s="39"/>
      <c r="C294" s="226" t="s">
        <v>376</v>
      </c>
      <c r="D294" s="226" t="s">
        <v>169</v>
      </c>
      <c r="E294" s="227" t="s">
        <v>377</v>
      </c>
      <c r="F294" s="228" t="s">
        <v>378</v>
      </c>
      <c r="G294" s="229" t="s">
        <v>373</v>
      </c>
      <c r="H294" s="230">
        <v>1.742</v>
      </c>
      <c r="I294" s="231"/>
      <c r="J294" s="232">
        <f>ROUND(I294*H294,2)</f>
        <v>0</v>
      </c>
      <c r="K294" s="228" t="s">
        <v>173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174</v>
      </c>
      <c r="AT294" s="237" t="s">
        <v>169</v>
      </c>
      <c r="AU294" s="237" t="s">
        <v>167</v>
      </c>
      <c r="AY294" s="17" t="s">
        <v>166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174</v>
      </c>
      <c r="BM294" s="237" t="s">
        <v>379</v>
      </c>
    </row>
    <row r="295" s="2" customFormat="1">
      <c r="A295" s="38"/>
      <c r="B295" s="39"/>
      <c r="C295" s="40"/>
      <c r="D295" s="239" t="s">
        <v>176</v>
      </c>
      <c r="E295" s="40"/>
      <c r="F295" s="240" t="s">
        <v>380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176</v>
      </c>
      <c r="AU295" s="17" t="s">
        <v>167</v>
      </c>
    </row>
    <row r="296" s="2" customFormat="1" ht="36" customHeight="1">
      <c r="A296" s="38"/>
      <c r="B296" s="39"/>
      <c r="C296" s="226" t="s">
        <v>381</v>
      </c>
      <c r="D296" s="226" t="s">
        <v>169</v>
      </c>
      <c r="E296" s="227" t="s">
        <v>382</v>
      </c>
      <c r="F296" s="228" t="s">
        <v>383</v>
      </c>
      <c r="G296" s="229" t="s">
        <v>373</v>
      </c>
      <c r="H296" s="230">
        <v>1.742</v>
      </c>
      <c r="I296" s="231"/>
      <c r="J296" s="232">
        <f>ROUND(I296*H296,2)</f>
        <v>0</v>
      </c>
      <c r="K296" s="228" t="s">
        <v>173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174</v>
      </c>
      <c r="AT296" s="237" t="s">
        <v>169</v>
      </c>
      <c r="AU296" s="237" t="s">
        <v>167</v>
      </c>
      <c r="AY296" s="17" t="s">
        <v>166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174</v>
      </c>
      <c r="BM296" s="237" t="s">
        <v>384</v>
      </c>
    </row>
    <row r="297" s="2" customFormat="1">
      <c r="A297" s="38"/>
      <c r="B297" s="39"/>
      <c r="C297" s="40"/>
      <c r="D297" s="239" t="s">
        <v>176</v>
      </c>
      <c r="E297" s="40"/>
      <c r="F297" s="240" t="s">
        <v>385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176</v>
      </c>
      <c r="AU297" s="17" t="s">
        <v>167</v>
      </c>
    </row>
    <row r="298" s="2" customFormat="1" ht="26.4" customHeight="1">
      <c r="A298" s="38"/>
      <c r="B298" s="39"/>
      <c r="C298" s="226" t="s">
        <v>386</v>
      </c>
      <c r="D298" s="226" t="s">
        <v>169</v>
      </c>
      <c r="E298" s="227" t="s">
        <v>387</v>
      </c>
      <c r="F298" s="228" t="s">
        <v>388</v>
      </c>
      <c r="G298" s="229" t="s">
        <v>373</v>
      </c>
      <c r="H298" s="230">
        <v>33.097999999999999</v>
      </c>
      <c r="I298" s="231"/>
      <c r="J298" s="232">
        <f>ROUND(I298*H298,2)</f>
        <v>0</v>
      </c>
      <c r="K298" s="228" t="s">
        <v>173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174</v>
      </c>
      <c r="AT298" s="237" t="s">
        <v>169</v>
      </c>
      <c r="AU298" s="237" t="s">
        <v>167</v>
      </c>
      <c r="AY298" s="17" t="s">
        <v>166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174</v>
      </c>
      <c r="BM298" s="237" t="s">
        <v>389</v>
      </c>
    </row>
    <row r="299" s="2" customFormat="1">
      <c r="A299" s="38"/>
      <c r="B299" s="39"/>
      <c r="C299" s="40"/>
      <c r="D299" s="239" t="s">
        <v>176</v>
      </c>
      <c r="E299" s="40"/>
      <c r="F299" s="240" t="s">
        <v>390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176</v>
      </c>
      <c r="AU299" s="17" t="s">
        <v>167</v>
      </c>
    </row>
    <row r="300" s="14" customFormat="1">
      <c r="A300" s="14"/>
      <c r="B300" s="255"/>
      <c r="C300" s="256"/>
      <c r="D300" s="246" t="s">
        <v>178</v>
      </c>
      <c r="E300" s="256"/>
      <c r="F300" s="258" t="s">
        <v>391</v>
      </c>
      <c r="G300" s="256"/>
      <c r="H300" s="259">
        <v>33.097999999999999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178</v>
      </c>
      <c r="AU300" s="265" t="s">
        <v>167</v>
      </c>
      <c r="AV300" s="14" t="s">
        <v>85</v>
      </c>
      <c r="AW300" s="14" t="s">
        <v>4</v>
      </c>
      <c r="AX300" s="14" t="s">
        <v>83</v>
      </c>
      <c r="AY300" s="265" t="s">
        <v>166</v>
      </c>
    </row>
    <row r="301" s="2" customFormat="1" ht="48" customHeight="1">
      <c r="A301" s="38"/>
      <c r="B301" s="39"/>
      <c r="C301" s="226" t="s">
        <v>392</v>
      </c>
      <c r="D301" s="226" t="s">
        <v>169</v>
      </c>
      <c r="E301" s="227" t="s">
        <v>393</v>
      </c>
      <c r="F301" s="228" t="s">
        <v>394</v>
      </c>
      <c r="G301" s="229" t="s">
        <v>373</v>
      </c>
      <c r="H301" s="230">
        <v>1.742</v>
      </c>
      <c r="I301" s="231"/>
      <c r="J301" s="232">
        <f>ROUND(I301*H301,2)</f>
        <v>0</v>
      </c>
      <c r="K301" s="228" t="s">
        <v>173</v>
      </c>
      <c r="L301" s="44"/>
      <c r="M301" s="233" t="s">
        <v>1</v>
      </c>
      <c r="N301" s="234" t="s">
        <v>41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174</v>
      </c>
      <c r="AT301" s="237" t="s">
        <v>169</v>
      </c>
      <c r="AU301" s="237" t="s">
        <v>167</v>
      </c>
      <c r="AY301" s="17" t="s">
        <v>166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83</v>
      </c>
      <c r="BK301" s="238">
        <f>ROUND(I301*H301,2)</f>
        <v>0</v>
      </c>
      <c r="BL301" s="17" t="s">
        <v>174</v>
      </c>
      <c r="BM301" s="237" t="s">
        <v>395</v>
      </c>
    </row>
    <row r="302" s="2" customFormat="1">
      <c r="A302" s="38"/>
      <c r="B302" s="39"/>
      <c r="C302" s="40"/>
      <c r="D302" s="239" t="s">
        <v>176</v>
      </c>
      <c r="E302" s="40"/>
      <c r="F302" s="240" t="s">
        <v>396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176</v>
      </c>
      <c r="AU302" s="17" t="s">
        <v>167</v>
      </c>
    </row>
    <row r="303" s="2" customFormat="1" ht="24" customHeight="1">
      <c r="A303" s="38"/>
      <c r="B303" s="39"/>
      <c r="C303" s="226" t="s">
        <v>397</v>
      </c>
      <c r="D303" s="226" t="s">
        <v>169</v>
      </c>
      <c r="E303" s="227" t="s">
        <v>398</v>
      </c>
      <c r="F303" s="228" t="s">
        <v>399</v>
      </c>
      <c r="G303" s="229" t="s">
        <v>373</v>
      </c>
      <c r="H303" s="230">
        <v>1.742</v>
      </c>
      <c r="I303" s="231"/>
      <c r="J303" s="232">
        <f>ROUND(I303*H303,2)</f>
        <v>0</v>
      </c>
      <c r="K303" s="228" t="s">
        <v>173</v>
      </c>
      <c r="L303" s="44"/>
      <c r="M303" s="233" t="s">
        <v>1</v>
      </c>
      <c r="N303" s="234" t="s">
        <v>41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174</v>
      </c>
      <c r="AT303" s="237" t="s">
        <v>169</v>
      </c>
      <c r="AU303" s="237" t="s">
        <v>167</v>
      </c>
      <c r="AY303" s="17" t="s">
        <v>166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83</v>
      </c>
      <c r="BK303" s="238">
        <f>ROUND(I303*H303,2)</f>
        <v>0</v>
      </c>
      <c r="BL303" s="17" t="s">
        <v>174</v>
      </c>
      <c r="BM303" s="237" t="s">
        <v>400</v>
      </c>
    </row>
    <row r="304" s="2" customFormat="1">
      <c r="A304" s="38"/>
      <c r="B304" s="39"/>
      <c r="C304" s="40"/>
      <c r="D304" s="239" t="s">
        <v>176</v>
      </c>
      <c r="E304" s="40"/>
      <c r="F304" s="240" t="s">
        <v>401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176</v>
      </c>
      <c r="AU304" s="17" t="s">
        <v>167</v>
      </c>
    </row>
    <row r="305" s="2" customFormat="1" ht="26.4" customHeight="1">
      <c r="A305" s="38"/>
      <c r="B305" s="39"/>
      <c r="C305" s="226" t="s">
        <v>402</v>
      </c>
      <c r="D305" s="226" t="s">
        <v>169</v>
      </c>
      <c r="E305" s="227" t="s">
        <v>403</v>
      </c>
      <c r="F305" s="228" t="s">
        <v>404</v>
      </c>
      <c r="G305" s="229" t="s">
        <v>373</v>
      </c>
      <c r="H305" s="230">
        <v>0.84199999999999997</v>
      </c>
      <c r="I305" s="231"/>
      <c r="J305" s="232">
        <f>ROUND(I305*H305,2)</f>
        <v>0</v>
      </c>
      <c r="K305" s="228" t="s">
        <v>173</v>
      </c>
      <c r="L305" s="44"/>
      <c r="M305" s="233" t="s">
        <v>1</v>
      </c>
      <c r="N305" s="234" t="s">
        <v>41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174</v>
      </c>
      <c r="AT305" s="237" t="s">
        <v>169</v>
      </c>
      <c r="AU305" s="237" t="s">
        <v>167</v>
      </c>
      <c r="AY305" s="17" t="s">
        <v>166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174</v>
      </c>
      <c r="BM305" s="237" t="s">
        <v>405</v>
      </c>
    </row>
    <row r="306" s="2" customFormat="1">
      <c r="A306" s="38"/>
      <c r="B306" s="39"/>
      <c r="C306" s="40"/>
      <c r="D306" s="239" t="s">
        <v>176</v>
      </c>
      <c r="E306" s="40"/>
      <c r="F306" s="240" t="s">
        <v>406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176</v>
      </c>
      <c r="AU306" s="17" t="s">
        <v>167</v>
      </c>
    </row>
    <row r="307" s="12" customFormat="1" ht="25.92" customHeight="1">
      <c r="A307" s="12"/>
      <c r="B307" s="210"/>
      <c r="C307" s="211"/>
      <c r="D307" s="212" t="s">
        <v>75</v>
      </c>
      <c r="E307" s="213" t="s">
        <v>407</v>
      </c>
      <c r="F307" s="213" t="s">
        <v>408</v>
      </c>
      <c r="G307" s="211"/>
      <c r="H307" s="211"/>
      <c r="I307" s="214"/>
      <c r="J307" s="215">
        <f>BK307</f>
        <v>0</v>
      </c>
      <c r="K307" s="211"/>
      <c r="L307" s="216"/>
      <c r="M307" s="217"/>
      <c r="N307" s="218"/>
      <c r="O307" s="218"/>
      <c r="P307" s="219">
        <f>P308+P418+P424+P489+P514+P581+P601</f>
        <v>0</v>
      </c>
      <c r="Q307" s="218"/>
      <c r="R307" s="219">
        <f>R308+R418+R424+R489+R514+R581+R601</f>
        <v>4.4180830499999999</v>
      </c>
      <c r="S307" s="218"/>
      <c r="T307" s="220">
        <f>T308+T418+T424+T489+T514+T581+T601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85</v>
      </c>
      <c r="AT307" s="222" t="s">
        <v>75</v>
      </c>
      <c r="AU307" s="222" t="s">
        <v>76</v>
      </c>
      <c r="AY307" s="221" t="s">
        <v>166</v>
      </c>
      <c r="BK307" s="223">
        <f>BK308+BK418+BK424+BK489+BK514+BK581+BK601</f>
        <v>0</v>
      </c>
    </row>
    <row r="308" s="12" customFormat="1" ht="22.8" customHeight="1">
      <c r="A308" s="12"/>
      <c r="B308" s="210"/>
      <c r="C308" s="211"/>
      <c r="D308" s="212" t="s">
        <v>75</v>
      </c>
      <c r="E308" s="224" t="s">
        <v>409</v>
      </c>
      <c r="F308" s="224" t="s">
        <v>410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SUM(P309:P417)</f>
        <v>0</v>
      </c>
      <c r="Q308" s="218"/>
      <c r="R308" s="219">
        <f>SUM(R309:R417)</f>
        <v>3.8500174600000001</v>
      </c>
      <c r="S308" s="218"/>
      <c r="T308" s="220">
        <f>SUM(T309:T417)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85</v>
      </c>
      <c r="AT308" s="222" t="s">
        <v>75</v>
      </c>
      <c r="AU308" s="222" t="s">
        <v>83</v>
      </c>
      <c r="AY308" s="221" t="s">
        <v>166</v>
      </c>
      <c r="BK308" s="223">
        <f>SUM(BK309:BK417)</f>
        <v>0</v>
      </c>
    </row>
    <row r="309" s="2" customFormat="1" ht="26.4" customHeight="1">
      <c r="A309" s="38"/>
      <c r="B309" s="39"/>
      <c r="C309" s="226" t="s">
        <v>411</v>
      </c>
      <c r="D309" s="226" t="s">
        <v>169</v>
      </c>
      <c r="E309" s="227" t="s">
        <v>412</v>
      </c>
      <c r="F309" s="228" t="s">
        <v>413</v>
      </c>
      <c r="G309" s="229" t="s">
        <v>172</v>
      </c>
      <c r="H309" s="230">
        <v>13.428000000000001</v>
      </c>
      <c r="I309" s="231"/>
      <c r="J309" s="232">
        <f>ROUND(I309*H309,2)</f>
        <v>0</v>
      </c>
      <c r="K309" s="228" t="s">
        <v>173</v>
      </c>
      <c r="L309" s="44"/>
      <c r="M309" s="233" t="s">
        <v>1</v>
      </c>
      <c r="N309" s="234" t="s">
        <v>41</v>
      </c>
      <c r="O309" s="91"/>
      <c r="P309" s="235">
        <f>O309*H309</f>
        <v>0</v>
      </c>
      <c r="Q309" s="235">
        <v>0.045030000000000001</v>
      </c>
      <c r="R309" s="235">
        <f>Q309*H309</f>
        <v>0.60466284000000003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201</v>
      </c>
      <c r="AT309" s="237" t="s">
        <v>169</v>
      </c>
      <c r="AU309" s="237" t="s">
        <v>85</v>
      </c>
      <c r="AY309" s="17" t="s">
        <v>166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83</v>
      </c>
      <c r="BK309" s="238">
        <f>ROUND(I309*H309,2)</f>
        <v>0</v>
      </c>
      <c r="BL309" s="17" t="s">
        <v>201</v>
      </c>
      <c r="BM309" s="237" t="s">
        <v>414</v>
      </c>
    </row>
    <row r="310" s="2" customFormat="1">
      <c r="A310" s="38"/>
      <c r="B310" s="39"/>
      <c r="C310" s="40"/>
      <c r="D310" s="239" t="s">
        <v>176</v>
      </c>
      <c r="E310" s="40"/>
      <c r="F310" s="240" t="s">
        <v>415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176</v>
      </c>
      <c r="AU310" s="17" t="s">
        <v>85</v>
      </c>
    </row>
    <row r="311" s="14" customFormat="1">
      <c r="A311" s="14"/>
      <c r="B311" s="255"/>
      <c r="C311" s="256"/>
      <c r="D311" s="246" t="s">
        <v>178</v>
      </c>
      <c r="E311" s="257" t="s">
        <v>1</v>
      </c>
      <c r="F311" s="258" t="s">
        <v>416</v>
      </c>
      <c r="G311" s="256"/>
      <c r="H311" s="259">
        <v>13.428000000000001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178</v>
      </c>
      <c r="AU311" s="265" t="s">
        <v>85</v>
      </c>
      <c r="AV311" s="14" t="s">
        <v>85</v>
      </c>
      <c r="AW311" s="14" t="s">
        <v>34</v>
      </c>
      <c r="AX311" s="14" t="s">
        <v>76</v>
      </c>
      <c r="AY311" s="265" t="s">
        <v>166</v>
      </c>
    </row>
    <row r="312" s="2" customFormat="1" ht="36" customHeight="1">
      <c r="A312" s="38"/>
      <c r="B312" s="39"/>
      <c r="C312" s="226" t="s">
        <v>417</v>
      </c>
      <c r="D312" s="226" t="s">
        <v>169</v>
      </c>
      <c r="E312" s="227" t="s">
        <v>418</v>
      </c>
      <c r="F312" s="228" t="s">
        <v>419</v>
      </c>
      <c r="G312" s="229" t="s">
        <v>172</v>
      </c>
      <c r="H312" s="230">
        <v>13.968</v>
      </c>
      <c r="I312" s="231"/>
      <c r="J312" s="232">
        <f>ROUND(I312*H312,2)</f>
        <v>0</v>
      </c>
      <c r="K312" s="228" t="s">
        <v>173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0.057630000000000001</v>
      </c>
      <c r="R312" s="235">
        <f>Q312*H312</f>
        <v>0.80497584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201</v>
      </c>
      <c r="AT312" s="237" t="s">
        <v>169</v>
      </c>
      <c r="AU312" s="237" t="s">
        <v>85</v>
      </c>
      <c r="AY312" s="17" t="s">
        <v>166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201</v>
      </c>
      <c r="BM312" s="237" t="s">
        <v>420</v>
      </c>
    </row>
    <row r="313" s="2" customFormat="1">
      <c r="A313" s="38"/>
      <c r="B313" s="39"/>
      <c r="C313" s="40"/>
      <c r="D313" s="239" t="s">
        <v>176</v>
      </c>
      <c r="E313" s="40"/>
      <c r="F313" s="240" t="s">
        <v>421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176</v>
      </c>
      <c r="AU313" s="17" t="s">
        <v>85</v>
      </c>
    </row>
    <row r="314" s="14" customFormat="1">
      <c r="A314" s="14"/>
      <c r="B314" s="255"/>
      <c r="C314" s="256"/>
      <c r="D314" s="246" t="s">
        <v>178</v>
      </c>
      <c r="E314" s="257" t="s">
        <v>1</v>
      </c>
      <c r="F314" s="258" t="s">
        <v>422</v>
      </c>
      <c r="G314" s="256"/>
      <c r="H314" s="259">
        <v>13.968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178</v>
      </c>
      <c r="AU314" s="265" t="s">
        <v>85</v>
      </c>
      <c r="AV314" s="14" t="s">
        <v>85</v>
      </c>
      <c r="AW314" s="14" t="s">
        <v>34</v>
      </c>
      <c r="AX314" s="14" t="s">
        <v>76</v>
      </c>
      <c r="AY314" s="265" t="s">
        <v>166</v>
      </c>
    </row>
    <row r="315" s="2" customFormat="1" ht="40.8" customHeight="1">
      <c r="A315" s="38"/>
      <c r="B315" s="39"/>
      <c r="C315" s="226" t="s">
        <v>423</v>
      </c>
      <c r="D315" s="226" t="s">
        <v>169</v>
      </c>
      <c r="E315" s="227" t="s">
        <v>424</v>
      </c>
      <c r="F315" s="228" t="s">
        <v>425</v>
      </c>
      <c r="G315" s="229" t="s">
        <v>172</v>
      </c>
      <c r="H315" s="230">
        <v>20.228000000000002</v>
      </c>
      <c r="I315" s="231"/>
      <c r="J315" s="232">
        <f>ROUND(I315*H315,2)</f>
        <v>0</v>
      </c>
      <c r="K315" s="228" t="s">
        <v>173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0.064860000000000001</v>
      </c>
      <c r="R315" s="235">
        <f>Q315*H315</f>
        <v>1.3119880800000001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201</v>
      </c>
      <c r="AT315" s="237" t="s">
        <v>169</v>
      </c>
      <c r="AU315" s="237" t="s">
        <v>85</v>
      </c>
      <c r="AY315" s="17" t="s">
        <v>166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201</v>
      </c>
      <c r="BM315" s="237" t="s">
        <v>426</v>
      </c>
    </row>
    <row r="316" s="2" customFormat="1">
      <c r="A316" s="38"/>
      <c r="B316" s="39"/>
      <c r="C316" s="40"/>
      <c r="D316" s="239" t="s">
        <v>176</v>
      </c>
      <c r="E316" s="40"/>
      <c r="F316" s="240" t="s">
        <v>427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176</v>
      </c>
      <c r="AU316" s="17" t="s">
        <v>85</v>
      </c>
    </row>
    <row r="317" s="14" customFormat="1">
      <c r="A317" s="14"/>
      <c r="B317" s="255"/>
      <c r="C317" s="256"/>
      <c r="D317" s="246" t="s">
        <v>178</v>
      </c>
      <c r="E317" s="257" t="s">
        <v>1</v>
      </c>
      <c r="F317" s="258" t="s">
        <v>428</v>
      </c>
      <c r="G317" s="256"/>
      <c r="H317" s="259">
        <v>13.428000000000001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178</v>
      </c>
      <c r="AU317" s="265" t="s">
        <v>85</v>
      </c>
      <c r="AV317" s="14" t="s">
        <v>85</v>
      </c>
      <c r="AW317" s="14" t="s">
        <v>34</v>
      </c>
      <c r="AX317" s="14" t="s">
        <v>76</v>
      </c>
      <c r="AY317" s="265" t="s">
        <v>166</v>
      </c>
    </row>
    <row r="318" s="14" customFormat="1">
      <c r="A318" s="14"/>
      <c r="B318" s="255"/>
      <c r="C318" s="256"/>
      <c r="D318" s="246" t="s">
        <v>178</v>
      </c>
      <c r="E318" s="257" t="s">
        <v>1</v>
      </c>
      <c r="F318" s="258" t="s">
        <v>429</v>
      </c>
      <c r="G318" s="256"/>
      <c r="H318" s="259">
        <v>6.7999999999999998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5" t="s">
        <v>178</v>
      </c>
      <c r="AU318" s="265" t="s">
        <v>85</v>
      </c>
      <c r="AV318" s="14" t="s">
        <v>85</v>
      </c>
      <c r="AW318" s="14" t="s">
        <v>34</v>
      </c>
      <c r="AX318" s="14" t="s">
        <v>76</v>
      </c>
      <c r="AY318" s="265" t="s">
        <v>166</v>
      </c>
    </row>
    <row r="319" s="2" customFormat="1" ht="24" customHeight="1">
      <c r="A319" s="38"/>
      <c r="B319" s="39"/>
      <c r="C319" s="226" t="s">
        <v>430</v>
      </c>
      <c r="D319" s="226" t="s">
        <v>169</v>
      </c>
      <c r="E319" s="227" t="s">
        <v>431</v>
      </c>
      <c r="F319" s="228" t="s">
        <v>432</v>
      </c>
      <c r="G319" s="229" t="s">
        <v>172</v>
      </c>
      <c r="H319" s="230">
        <v>47.624000000000002</v>
      </c>
      <c r="I319" s="231"/>
      <c r="J319" s="232">
        <f>ROUND(I319*H319,2)</f>
        <v>0</v>
      </c>
      <c r="K319" s="228" t="s">
        <v>173</v>
      </c>
      <c r="L319" s="44"/>
      <c r="M319" s="233" t="s">
        <v>1</v>
      </c>
      <c r="N319" s="234" t="s">
        <v>41</v>
      </c>
      <c r="O319" s="91"/>
      <c r="P319" s="235">
        <f>O319*H319</f>
        <v>0</v>
      </c>
      <c r="Q319" s="235">
        <v>0.00020000000000000001</v>
      </c>
      <c r="R319" s="235">
        <f>Q319*H319</f>
        <v>0.0095248000000000017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201</v>
      </c>
      <c r="AT319" s="237" t="s">
        <v>169</v>
      </c>
      <c r="AU319" s="237" t="s">
        <v>85</v>
      </c>
      <c r="AY319" s="17" t="s">
        <v>166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83</v>
      </c>
      <c r="BK319" s="238">
        <f>ROUND(I319*H319,2)</f>
        <v>0</v>
      </c>
      <c r="BL319" s="17" t="s">
        <v>201</v>
      </c>
      <c r="BM319" s="237" t="s">
        <v>433</v>
      </c>
    </row>
    <row r="320" s="2" customFormat="1">
      <c r="A320" s="38"/>
      <c r="B320" s="39"/>
      <c r="C320" s="40"/>
      <c r="D320" s="239" t="s">
        <v>176</v>
      </c>
      <c r="E320" s="40"/>
      <c r="F320" s="240" t="s">
        <v>434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176</v>
      </c>
      <c r="AU320" s="17" t="s">
        <v>85</v>
      </c>
    </row>
    <row r="321" s="2" customFormat="1" ht="40.8" customHeight="1">
      <c r="A321" s="38"/>
      <c r="B321" s="39"/>
      <c r="C321" s="226" t="s">
        <v>435</v>
      </c>
      <c r="D321" s="226" t="s">
        <v>169</v>
      </c>
      <c r="E321" s="227" t="s">
        <v>436</v>
      </c>
      <c r="F321" s="228" t="s">
        <v>437</v>
      </c>
      <c r="G321" s="229" t="s">
        <v>172</v>
      </c>
      <c r="H321" s="230">
        <v>47.624000000000002</v>
      </c>
      <c r="I321" s="231"/>
      <c r="J321" s="232">
        <f>ROUND(I321*H321,2)</f>
        <v>0</v>
      </c>
      <c r="K321" s="228" t="s">
        <v>1</v>
      </c>
      <c r="L321" s="44"/>
      <c r="M321" s="233" t="s">
        <v>1</v>
      </c>
      <c r="N321" s="234" t="s">
        <v>41</v>
      </c>
      <c r="O321" s="91"/>
      <c r="P321" s="235">
        <f>O321*H321</f>
        <v>0</v>
      </c>
      <c r="Q321" s="235">
        <v>0.00020000000000000001</v>
      </c>
      <c r="R321" s="235">
        <f>Q321*H321</f>
        <v>0.0095248000000000017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201</v>
      </c>
      <c r="AT321" s="237" t="s">
        <v>169</v>
      </c>
      <c r="AU321" s="237" t="s">
        <v>85</v>
      </c>
      <c r="AY321" s="17" t="s">
        <v>166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201</v>
      </c>
      <c r="BM321" s="237" t="s">
        <v>438</v>
      </c>
    </row>
    <row r="322" s="14" customFormat="1">
      <c r="A322" s="14"/>
      <c r="B322" s="255"/>
      <c r="C322" s="256"/>
      <c r="D322" s="246" t="s">
        <v>178</v>
      </c>
      <c r="E322" s="257" t="s">
        <v>1</v>
      </c>
      <c r="F322" s="258" t="s">
        <v>439</v>
      </c>
      <c r="G322" s="256"/>
      <c r="H322" s="259">
        <v>47.624000000000002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178</v>
      </c>
      <c r="AU322" s="265" t="s">
        <v>85</v>
      </c>
      <c r="AV322" s="14" t="s">
        <v>85</v>
      </c>
      <c r="AW322" s="14" t="s">
        <v>34</v>
      </c>
      <c r="AX322" s="14" t="s">
        <v>76</v>
      </c>
      <c r="AY322" s="265" t="s">
        <v>166</v>
      </c>
    </row>
    <row r="323" s="2" customFormat="1" ht="26.4" customHeight="1">
      <c r="A323" s="38"/>
      <c r="B323" s="39"/>
      <c r="C323" s="226" t="s">
        <v>440</v>
      </c>
      <c r="D323" s="226" t="s">
        <v>169</v>
      </c>
      <c r="E323" s="227" t="s">
        <v>441</v>
      </c>
      <c r="F323" s="228" t="s">
        <v>442</v>
      </c>
      <c r="G323" s="229" t="s">
        <v>172</v>
      </c>
      <c r="H323" s="230">
        <v>9.1799999999999997</v>
      </c>
      <c r="I323" s="231"/>
      <c r="J323" s="232">
        <f>ROUND(I323*H323,2)</f>
        <v>0</v>
      </c>
      <c r="K323" s="228" t="s">
        <v>173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0.025069999999999999</v>
      </c>
      <c r="R323" s="235">
        <f>Q323*H323</f>
        <v>0.23014259999999998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201</v>
      </c>
      <c r="AT323" s="237" t="s">
        <v>169</v>
      </c>
      <c r="AU323" s="237" t="s">
        <v>85</v>
      </c>
      <c r="AY323" s="17" t="s">
        <v>166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201</v>
      </c>
      <c r="BM323" s="237" t="s">
        <v>443</v>
      </c>
    </row>
    <row r="324" s="2" customFormat="1">
      <c r="A324" s="38"/>
      <c r="B324" s="39"/>
      <c r="C324" s="40"/>
      <c r="D324" s="239" t="s">
        <v>176</v>
      </c>
      <c r="E324" s="40"/>
      <c r="F324" s="240" t="s">
        <v>444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176</v>
      </c>
      <c r="AU324" s="17" t="s">
        <v>85</v>
      </c>
    </row>
    <row r="325" s="14" customFormat="1">
      <c r="A325" s="14"/>
      <c r="B325" s="255"/>
      <c r="C325" s="256"/>
      <c r="D325" s="246" t="s">
        <v>178</v>
      </c>
      <c r="E325" s="257" t="s">
        <v>1</v>
      </c>
      <c r="F325" s="258" t="s">
        <v>445</v>
      </c>
      <c r="G325" s="256"/>
      <c r="H325" s="259">
        <v>9.1799999999999997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178</v>
      </c>
      <c r="AU325" s="265" t="s">
        <v>85</v>
      </c>
      <c r="AV325" s="14" t="s">
        <v>85</v>
      </c>
      <c r="AW325" s="14" t="s">
        <v>34</v>
      </c>
      <c r="AX325" s="14" t="s">
        <v>76</v>
      </c>
      <c r="AY325" s="265" t="s">
        <v>166</v>
      </c>
    </row>
    <row r="326" s="2" customFormat="1" ht="26.4" customHeight="1">
      <c r="A326" s="38"/>
      <c r="B326" s="39"/>
      <c r="C326" s="226" t="s">
        <v>446</v>
      </c>
      <c r="D326" s="226" t="s">
        <v>169</v>
      </c>
      <c r="E326" s="227" t="s">
        <v>447</v>
      </c>
      <c r="F326" s="228" t="s">
        <v>448</v>
      </c>
      <c r="G326" s="229" t="s">
        <v>172</v>
      </c>
      <c r="H326" s="230">
        <v>5.2199999999999998</v>
      </c>
      <c r="I326" s="231"/>
      <c r="J326" s="232">
        <f>ROUND(I326*H326,2)</f>
        <v>0</v>
      </c>
      <c r="K326" s="228" t="s">
        <v>173</v>
      </c>
      <c r="L326" s="44"/>
      <c r="M326" s="233" t="s">
        <v>1</v>
      </c>
      <c r="N326" s="234" t="s">
        <v>41</v>
      </c>
      <c r="O326" s="91"/>
      <c r="P326" s="235">
        <f>O326*H326</f>
        <v>0</v>
      </c>
      <c r="Q326" s="235">
        <v>0.02547</v>
      </c>
      <c r="R326" s="235">
        <f>Q326*H326</f>
        <v>0.1329534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201</v>
      </c>
      <c r="AT326" s="237" t="s">
        <v>169</v>
      </c>
      <c r="AU326" s="237" t="s">
        <v>85</v>
      </c>
      <c r="AY326" s="17" t="s">
        <v>166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83</v>
      </c>
      <c r="BK326" s="238">
        <f>ROUND(I326*H326,2)</f>
        <v>0</v>
      </c>
      <c r="BL326" s="17" t="s">
        <v>201</v>
      </c>
      <c r="BM326" s="237" t="s">
        <v>449</v>
      </c>
    </row>
    <row r="327" s="2" customFormat="1">
      <c r="A327" s="38"/>
      <c r="B327" s="39"/>
      <c r="C327" s="40"/>
      <c r="D327" s="239" t="s">
        <v>176</v>
      </c>
      <c r="E327" s="40"/>
      <c r="F327" s="240" t="s">
        <v>450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176</v>
      </c>
      <c r="AU327" s="17" t="s">
        <v>85</v>
      </c>
    </row>
    <row r="328" s="14" customFormat="1">
      <c r="A328" s="14"/>
      <c r="B328" s="255"/>
      <c r="C328" s="256"/>
      <c r="D328" s="246" t="s">
        <v>178</v>
      </c>
      <c r="E328" s="257" t="s">
        <v>1</v>
      </c>
      <c r="F328" s="258" t="s">
        <v>451</v>
      </c>
      <c r="G328" s="256"/>
      <c r="H328" s="259">
        <v>5.2199999999999998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178</v>
      </c>
      <c r="AU328" s="265" t="s">
        <v>85</v>
      </c>
      <c r="AV328" s="14" t="s">
        <v>85</v>
      </c>
      <c r="AW328" s="14" t="s">
        <v>34</v>
      </c>
      <c r="AX328" s="14" t="s">
        <v>76</v>
      </c>
      <c r="AY328" s="265" t="s">
        <v>166</v>
      </c>
    </row>
    <row r="329" s="2" customFormat="1" ht="16.5" customHeight="1">
      <c r="A329" s="38"/>
      <c r="B329" s="39"/>
      <c r="C329" s="226" t="s">
        <v>452</v>
      </c>
      <c r="D329" s="226" t="s">
        <v>169</v>
      </c>
      <c r="E329" s="227" t="s">
        <v>453</v>
      </c>
      <c r="F329" s="228" t="s">
        <v>454</v>
      </c>
      <c r="G329" s="229" t="s">
        <v>172</v>
      </c>
      <c r="H329" s="230">
        <v>14.4</v>
      </c>
      <c r="I329" s="231"/>
      <c r="J329" s="232">
        <f>ROUND(I329*H329,2)</f>
        <v>0</v>
      </c>
      <c r="K329" s="228" t="s">
        <v>173</v>
      </c>
      <c r="L329" s="44"/>
      <c r="M329" s="233" t="s">
        <v>1</v>
      </c>
      <c r="N329" s="234" t="s">
        <v>41</v>
      </c>
      <c r="O329" s="91"/>
      <c r="P329" s="235">
        <f>O329*H329</f>
        <v>0</v>
      </c>
      <c r="Q329" s="235">
        <v>0.00010000000000000001</v>
      </c>
      <c r="R329" s="235">
        <f>Q329*H329</f>
        <v>0.0014400000000000001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201</v>
      </c>
      <c r="AT329" s="237" t="s">
        <v>169</v>
      </c>
      <c r="AU329" s="237" t="s">
        <v>85</v>
      </c>
      <c r="AY329" s="17" t="s">
        <v>166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201</v>
      </c>
      <c r="BM329" s="237" t="s">
        <v>455</v>
      </c>
    </row>
    <row r="330" s="2" customFormat="1">
      <c r="A330" s="38"/>
      <c r="B330" s="39"/>
      <c r="C330" s="40"/>
      <c r="D330" s="239" t="s">
        <v>176</v>
      </c>
      <c r="E330" s="40"/>
      <c r="F330" s="240" t="s">
        <v>456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176</v>
      </c>
      <c r="AU330" s="17" t="s">
        <v>85</v>
      </c>
    </row>
    <row r="331" s="2" customFormat="1" ht="40.8" customHeight="1">
      <c r="A331" s="38"/>
      <c r="B331" s="39"/>
      <c r="C331" s="226" t="s">
        <v>457</v>
      </c>
      <c r="D331" s="226" t="s">
        <v>169</v>
      </c>
      <c r="E331" s="227" t="s">
        <v>458</v>
      </c>
      <c r="F331" s="228" t="s">
        <v>459</v>
      </c>
      <c r="G331" s="229" t="s">
        <v>172</v>
      </c>
      <c r="H331" s="230">
        <v>14.4</v>
      </c>
      <c r="I331" s="231"/>
      <c r="J331" s="232">
        <f>ROUND(I331*H331,2)</f>
        <v>0</v>
      </c>
      <c r="K331" s="228" t="s">
        <v>1</v>
      </c>
      <c r="L331" s="44"/>
      <c r="M331" s="233" t="s">
        <v>1</v>
      </c>
      <c r="N331" s="234" t="s">
        <v>41</v>
      </c>
      <c r="O331" s="91"/>
      <c r="P331" s="235">
        <f>O331*H331</f>
        <v>0</v>
      </c>
      <c r="Q331" s="235">
        <v>0.00010000000000000001</v>
      </c>
      <c r="R331" s="235">
        <f>Q331*H331</f>
        <v>0.0014400000000000001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201</v>
      </c>
      <c r="AT331" s="237" t="s">
        <v>169</v>
      </c>
      <c r="AU331" s="237" t="s">
        <v>85</v>
      </c>
      <c r="AY331" s="17" t="s">
        <v>166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201</v>
      </c>
      <c r="BM331" s="237" t="s">
        <v>460</v>
      </c>
    </row>
    <row r="332" s="14" customFormat="1">
      <c r="A332" s="14"/>
      <c r="B332" s="255"/>
      <c r="C332" s="256"/>
      <c r="D332" s="246" t="s">
        <v>178</v>
      </c>
      <c r="E332" s="257" t="s">
        <v>1</v>
      </c>
      <c r="F332" s="258" t="s">
        <v>461</v>
      </c>
      <c r="G332" s="256"/>
      <c r="H332" s="259">
        <v>14.4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178</v>
      </c>
      <c r="AU332" s="265" t="s">
        <v>85</v>
      </c>
      <c r="AV332" s="14" t="s">
        <v>85</v>
      </c>
      <c r="AW332" s="14" t="s">
        <v>34</v>
      </c>
      <c r="AX332" s="14" t="s">
        <v>76</v>
      </c>
      <c r="AY332" s="265" t="s">
        <v>166</v>
      </c>
    </row>
    <row r="333" s="2" customFormat="1" ht="16.5" customHeight="1">
      <c r="A333" s="38"/>
      <c r="B333" s="39"/>
      <c r="C333" s="226" t="s">
        <v>462</v>
      </c>
      <c r="D333" s="226" t="s">
        <v>169</v>
      </c>
      <c r="E333" s="227" t="s">
        <v>463</v>
      </c>
      <c r="F333" s="228" t="s">
        <v>464</v>
      </c>
      <c r="G333" s="229" t="s">
        <v>298</v>
      </c>
      <c r="H333" s="230">
        <v>8.4199999999999999</v>
      </c>
      <c r="I333" s="231"/>
      <c r="J333" s="232">
        <f>ROUND(I333*H333,2)</f>
        <v>0</v>
      </c>
      <c r="K333" s="228" t="s">
        <v>173</v>
      </c>
      <c r="L333" s="44"/>
      <c r="M333" s="233" t="s">
        <v>1</v>
      </c>
      <c r="N333" s="234" t="s">
        <v>41</v>
      </c>
      <c r="O333" s="91"/>
      <c r="P333" s="235">
        <f>O333*H333</f>
        <v>0</v>
      </c>
      <c r="Q333" s="235">
        <v>0.0043800000000000002</v>
      </c>
      <c r="R333" s="235">
        <f>Q333*H333</f>
        <v>0.036879599999999998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201</v>
      </c>
      <c r="AT333" s="237" t="s">
        <v>169</v>
      </c>
      <c r="AU333" s="237" t="s">
        <v>85</v>
      </c>
      <c r="AY333" s="17" t="s">
        <v>166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83</v>
      </c>
      <c r="BK333" s="238">
        <f>ROUND(I333*H333,2)</f>
        <v>0</v>
      </c>
      <c r="BL333" s="17" t="s">
        <v>201</v>
      </c>
      <c r="BM333" s="237" t="s">
        <v>465</v>
      </c>
    </row>
    <row r="334" s="2" customFormat="1">
      <c r="A334" s="38"/>
      <c r="B334" s="39"/>
      <c r="C334" s="40"/>
      <c r="D334" s="239" t="s">
        <v>176</v>
      </c>
      <c r="E334" s="40"/>
      <c r="F334" s="240" t="s">
        <v>466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176</v>
      </c>
      <c r="AU334" s="17" t="s">
        <v>85</v>
      </c>
    </row>
    <row r="335" s="14" customFormat="1">
      <c r="A335" s="14"/>
      <c r="B335" s="255"/>
      <c r="C335" s="256"/>
      <c r="D335" s="246" t="s">
        <v>178</v>
      </c>
      <c r="E335" s="257" t="s">
        <v>1</v>
      </c>
      <c r="F335" s="258" t="s">
        <v>467</v>
      </c>
      <c r="G335" s="256"/>
      <c r="H335" s="259">
        <v>3.3500000000000001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178</v>
      </c>
      <c r="AU335" s="265" t="s">
        <v>85</v>
      </c>
      <c r="AV335" s="14" t="s">
        <v>85</v>
      </c>
      <c r="AW335" s="14" t="s">
        <v>34</v>
      </c>
      <c r="AX335" s="14" t="s">
        <v>76</v>
      </c>
      <c r="AY335" s="265" t="s">
        <v>166</v>
      </c>
    </row>
    <row r="336" s="14" customFormat="1">
      <c r="A336" s="14"/>
      <c r="B336" s="255"/>
      <c r="C336" s="256"/>
      <c r="D336" s="246" t="s">
        <v>178</v>
      </c>
      <c r="E336" s="257" t="s">
        <v>1</v>
      </c>
      <c r="F336" s="258" t="s">
        <v>468</v>
      </c>
      <c r="G336" s="256"/>
      <c r="H336" s="259">
        <v>2.3700000000000001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178</v>
      </c>
      <c r="AU336" s="265" t="s">
        <v>85</v>
      </c>
      <c r="AV336" s="14" t="s">
        <v>85</v>
      </c>
      <c r="AW336" s="14" t="s">
        <v>34</v>
      </c>
      <c r="AX336" s="14" t="s">
        <v>76</v>
      </c>
      <c r="AY336" s="265" t="s">
        <v>166</v>
      </c>
    </row>
    <row r="337" s="14" customFormat="1">
      <c r="A337" s="14"/>
      <c r="B337" s="255"/>
      <c r="C337" s="256"/>
      <c r="D337" s="246" t="s">
        <v>178</v>
      </c>
      <c r="E337" s="257" t="s">
        <v>1</v>
      </c>
      <c r="F337" s="258" t="s">
        <v>469</v>
      </c>
      <c r="G337" s="256"/>
      <c r="H337" s="259">
        <v>2.7000000000000002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178</v>
      </c>
      <c r="AU337" s="265" t="s">
        <v>85</v>
      </c>
      <c r="AV337" s="14" t="s">
        <v>85</v>
      </c>
      <c r="AW337" s="14" t="s">
        <v>34</v>
      </c>
      <c r="AX337" s="14" t="s">
        <v>76</v>
      </c>
      <c r="AY337" s="265" t="s">
        <v>166</v>
      </c>
    </row>
    <row r="338" s="2" customFormat="1" ht="26.4" customHeight="1">
      <c r="A338" s="38"/>
      <c r="B338" s="39"/>
      <c r="C338" s="226" t="s">
        <v>470</v>
      </c>
      <c r="D338" s="226" t="s">
        <v>169</v>
      </c>
      <c r="E338" s="227" t="s">
        <v>471</v>
      </c>
      <c r="F338" s="228" t="s">
        <v>472</v>
      </c>
      <c r="G338" s="229" t="s">
        <v>298</v>
      </c>
      <c r="H338" s="230">
        <v>8.4199999999999999</v>
      </c>
      <c r="I338" s="231"/>
      <c r="J338" s="232">
        <f>ROUND(I338*H338,2)</f>
        <v>0</v>
      </c>
      <c r="K338" s="228" t="s">
        <v>173</v>
      </c>
      <c r="L338" s="44"/>
      <c r="M338" s="233" t="s">
        <v>1</v>
      </c>
      <c r="N338" s="234" t="s">
        <v>41</v>
      </c>
      <c r="O338" s="91"/>
      <c r="P338" s="235">
        <f>O338*H338</f>
        <v>0</v>
      </c>
      <c r="Q338" s="235">
        <v>1.0000000000000001E-05</v>
      </c>
      <c r="R338" s="235">
        <f>Q338*H338</f>
        <v>8.42E-05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201</v>
      </c>
      <c r="AT338" s="237" t="s">
        <v>169</v>
      </c>
      <c r="AU338" s="237" t="s">
        <v>85</v>
      </c>
      <c r="AY338" s="17" t="s">
        <v>166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83</v>
      </c>
      <c r="BK338" s="238">
        <f>ROUND(I338*H338,2)</f>
        <v>0</v>
      </c>
      <c r="BL338" s="17" t="s">
        <v>201</v>
      </c>
      <c r="BM338" s="237" t="s">
        <v>473</v>
      </c>
    </row>
    <row r="339" s="2" customFormat="1">
      <c r="A339" s="38"/>
      <c r="B339" s="39"/>
      <c r="C339" s="40"/>
      <c r="D339" s="239" t="s">
        <v>176</v>
      </c>
      <c r="E339" s="40"/>
      <c r="F339" s="240" t="s">
        <v>474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176</v>
      </c>
      <c r="AU339" s="17" t="s">
        <v>85</v>
      </c>
    </row>
    <row r="340" s="2" customFormat="1" ht="26.4" customHeight="1">
      <c r="A340" s="38"/>
      <c r="B340" s="39"/>
      <c r="C340" s="226" t="s">
        <v>475</v>
      </c>
      <c r="D340" s="226" t="s">
        <v>169</v>
      </c>
      <c r="E340" s="227" t="s">
        <v>476</v>
      </c>
      <c r="F340" s="228" t="s">
        <v>477</v>
      </c>
      <c r="G340" s="229" t="s">
        <v>172</v>
      </c>
      <c r="H340" s="230">
        <v>13.869999999999999</v>
      </c>
      <c r="I340" s="231"/>
      <c r="J340" s="232">
        <f>ROUND(I340*H340,2)</f>
        <v>0</v>
      </c>
      <c r="K340" s="228" t="s">
        <v>173</v>
      </c>
      <c r="L340" s="44"/>
      <c r="M340" s="233" t="s">
        <v>1</v>
      </c>
      <c r="N340" s="234" t="s">
        <v>41</v>
      </c>
      <c r="O340" s="91"/>
      <c r="P340" s="235">
        <f>O340*H340</f>
        <v>0</v>
      </c>
      <c r="Q340" s="235">
        <v>0.024889999999999999</v>
      </c>
      <c r="R340" s="235">
        <f>Q340*H340</f>
        <v>0.34522429999999998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201</v>
      </c>
      <c r="AT340" s="237" t="s">
        <v>169</v>
      </c>
      <c r="AU340" s="237" t="s">
        <v>85</v>
      </c>
      <c r="AY340" s="17" t="s">
        <v>166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201</v>
      </c>
      <c r="BM340" s="237" t="s">
        <v>478</v>
      </c>
    </row>
    <row r="341" s="2" customFormat="1">
      <c r="A341" s="38"/>
      <c r="B341" s="39"/>
      <c r="C341" s="40"/>
      <c r="D341" s="239" t="s">
        <v>176</v>
      </c>
      <c r="E341" s="40"/>
      <c r="F341" s="240" t="s">
        <v>479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176</v>
      </c>
      <c r="AU341" s="17" t="s">
        <v>85</v>
      </c>
    </row>
    <row r="342" s="13" customFormat="1">
      <c r="A342" s="13"/>
      <c r="B342" s="244"/>
      <c r="C342" s="245"/>
      <c r="D342" s="246" t="s">
        <v>178</v>
      </c>
      <c r="E342" s="247" t="s">
        <v>1</v>
      </c>
      <c r="F342" s="248" t="s">
        <v>480</v>
      </c>
      <c r="G342" s="245"/>
      <c r="H342" s="247" t="s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178</v>
      </c>
      <c r="AU342" s="254" t="s">
        <v>85</v>
      </c>
      <c r="AV342" s="13" t="s">
        <v>83</v>
      </c>
      <c r="AW342" s="13" t="s">
        <v>34</v>
      </c>
      <c r="AX342" s="13" t="s">
        <v>76</v>
      </c>
      <c r="AY342" s="254" t="s">
        <v>166</v>
      </c>
    </row>
    <row r="343" s="14" customFormat="1">
      <c r="A343" s="14"/>
      <c r="B343" s="255"/>
      <c r="C343" s="256"/>
      <c r="D343" s="246" t="s">
        <v>178</v>
      </c>
      <c r="E343" s="257" t="s">
        <v>1</v>
      </c>
      <c r="F343" s="258" t="s">
        <v>481</v>
      </c>
      <c r="G343" s="256"/>
      <c r="H343" s="259">
        <v>13.870000000000001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178</v>
      </c>
      <c r="AU343" s="265" t="s">
        <v>85</v>
      </c>
      <c r="AV343" s="14" t="s">
        <v>85</v>
      </c>
      <c r="AW343" s="14" t="s">
        <v>34</v>
      </c>
      <c r="AX343" s="14" t="s">
        <v>76</v>
      </c>
      <c r="AY343" s="265" t="s">
        <v>166</v>
      </c>
    </row>
    <row r="344" s="2" customFormat="1" ht="36" customHeight="1">
      <c r="A344" s="38"/>
      <c r="B344" s="39"/>
      <c r="C344" s="226" t="s">
        <v>482</v>
      </c>
      <c r="D344" s="226" t="s">
        <v>169</v>
      </c>
      <c r="E344" s="227" t="s">
        <v>483</v>
      </c>
      <c r="F344" s="228" t="s">
        <v>484</v>
      </c>
      <c r="G344" s="229" t="s">
        <v>172</v>
      </c>
      <c r="H344" s="230">
        <v>43.899999999999999</v>
      </c>
      <c r="I344" s="231"/>
      <c r="J344" s="232">
        <f>ROUND(I344*H344,2)</f>
        <v>0</v>
      </c>
      <c r="K344" s="228" t="s">
        <v>173</v>
      </c>
      <c r="L344" s="44"/>
      <c r="M344" s="233" t="s">
        <v>1</v>
      </c>
      <c r="N344" s="234" t="s">
        <v>41</v>
      </c>
      <c r="O344" s="91"/>
      <c r="P344" s="235">
        <f>O344*H344</f>
        <v>0</v>
      </c>
      <c r="Q344" s="235">
        <v>0.00117</v>
      </c>
      <c r="R344" s="235">
        <f>Q344*H344</f>
        <v>0.051362999999999999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201</v>
      </c>
      <c r="AT344" s="237" t="s">
        <v>169</v>
      </c>
      <c r="AU344" s="237" t="s">
        <v>85</v>
      </c>
      <c r="AY344" s="17" t="s">
        <v>166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201</v>
      </c>
      <c r="BM344" s="237" t="s">
        <v>485</v>
      </c>
    </row>
    <row r="345" s="2" customFormat="1">
      <c r="A345" s="38"/>
      <c r="B345" s="39"/>
      <c r="C345" s="40"/>
      <c r="D345" s="239" t="s">
        <v>176</v>
      </c>
      <c r="E345" s="40"/>
      <c r="F345" s="240" t="s">
        <v>486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176</v>
      </c>
      <c r="AU345" s="17" t="s">
        <v>85</v>
      </c>
    </row>
    <row r="346" s="13" customFormat="1">
      <c r="A346" s="13"/>
      <c r="B346" s="244"/>
      <c r="C346" s="245"/>
      <c r="D346" s="246" t="s">
        <v>178</v>
      </c>
      <c r="E346" s="247" t="s">
        <v>1</v>
      </c>
      <c r="F346" s="248" t="s">
        <v>487</v>
      </c>
      <c r="G346" s="245"/>
      <c r="H346" s="247" t="s">
        <v>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178</v>
      </c>
      <c r="AU346" s="254" t="s">
        <v>85</v>
      </c>
      <c r="AV346" s="13" t="s">
        <v>83</v>
      </c>
      <c r="AW346" s="13" t="s">
        <v>34</v>
      </c>
      <c r="AX346" s="13" t="s">
        <v>76</v>
      </c>
      <c r="AY346" s="254" t="s">
        <v>166</v>
      </c>
    </row>
    <row r="347" s="13" customFormat="1">
      <c r="A347" s="13"/>
      <c r="B347" s="244"/>
      <c r="C347" s="245"/>
      <c r="D347" s="246" t="s">
        <v>178</v>
      </c>
      <c r="E347" s="247" t="s">
        <v>1</v>
      </c>
      <c r="F347" s="248" t="s">
        <v>488</v>
      </c>
      <c r="G347" s="245"/>
      <c r="H347" s="247" t="s">
        <v>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4" t="s">
        <v>178</v>
      </c>
      <c r="AU347" s="254" t="s">
        <v>85</v>
      </c>
      <c r="AV347" s="13" t="s">
        <v>83</v>
      </c>
      <c r="AW347" s="13" t="s">
        <v>34</v>
      </c>
      <c r="AX347" s="13" t="s">
        <v>76</v>
      </c>
      <c r="AY347" s="254" t="s">
        <v>166</v>
      </c>
    </row>
    <row r="348" s="13" customFormat="1">
      <c r="A348" s="13"/>
      <c r="B348" s="244"/>
      <c r="C348" s="245"/>
      <c r="D348" s="246" t="s">
        <v>178</v>
      </c>
      <c r="E348" s="247" t="s">
        <v>1</v>
      </c>
      <c r="F348" s="248" t="s">
        <v>180</v>
      </c>
      <c r="G348" s="245"/>
      <c r="H348" s="247" t="s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4" t="s">
        <v>178</v>
      </c>
      <c r="AU348" s="254" t="s">
        <v>85</v>
      </c>
      <c r="AV348" s="13" t="s">
        <v>83</v>
      </c>
      <c r="AW348" s="13" t="s">
        <v>34</v>
      </c>
      <c r="AX348" s="13" t="s">
        <v>76</v>
      </c>
      <c r="AY348" s="254" t="s">
        <v>166</v>
      </c>
    </row>
    <row r="349" s="13" customFormat="1">
      <c r="A349" s="13"/>
      <c r="B349" s="244"/>
      <c r="C349" s="245"/>
      <c r="D349" s="246" t="s">
        <v>178</v>
      </c>
      <c r="E349" s="247" t="s">
        <v>1</v>
      </c>
      <c r="F349" s="248" t="s">
        <v>245</v>
      </c>
      <c r="G349" s="245"/>
      <c r="H349" s="247" t="s">
        <v>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178</v>
      </c>
      <c r="AU349" s="254" t="s">
        <v>85</v>
      </c>
      <c r="AV349" s="13" t="s">
        <v>83</v>
      </c>
      <c r="AW349" s="13" t="s">
        <v>34</v>
      </c>
      <c r="AX349" s="13" t="s">
        <v>76</v>
      </c>
      <c r="AY349" s="254" t="s">
        <v>166</v>
      </c>
    </row>
    <row r="350" s="14" customFormat="1">
      <c r="A350" s="14"/>
      <c r="B350" s="255"/>
      <c r="C350" s="256"/>
      <c r="D350" s="246" t="s">
        <v>178</v>
      </c>
      <c r="E350" s="257" t="s">
        <v>1</v>
      </c>
      <c r="F350" s="258" t="s">
        <v>246</v>
      </c>
      <c r="G350" s="256"/>
      <c r="H350" s="259">
        <v>3.7999999999999998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5" t="s">
        <v>178</v>
      </c>
      <c r="AU350" s="265" t="s">
        <v>85</v>
      </c>
      <c r="AV350" s="14" t="s">
        <v>85</v>
      </c>
      <c r="AW350" s="14" t="s">
        <v>34</v>
      </c>
      <c r="AX350" s="14" t="s">
        <v>76</v>
      </c>
      <c r="AY350" s="265" t="s">
        <v>166</v>
      </c>
    </row>
    <row r="351" s="13" customFormat="1">
      <c r="A351" s="13"/>
      <c r="B351" s="244"/>
      <c r="C351" s="245"/>
      <c r="D351" s="246" t="s">
        <v>178</v>
      </c>
      <c r="E351" s="247" t="s">
        <v>1</v>
      </c>
      <c r="F351" s="248" t="s">
        <v>180</v>
      </c>
      <c r="G351" s="245"/>
      <c r="H351" s="247" t="s">
        <v>1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178</v>
      </c>
      <c r="AU351" s="254" t="s">
        <v>85</v>
      </c>
      <c r="AV351" s="13" t="s">
        <v>83</v>
      </c>
      <c r="AW351" s="13" t="s">
        <v>34</v>
      </c>
      <c r="AX351" s="13" t="s">
        <v>76</v>
      </c>
      <c r="AY351" s="254" t="s">
        <v>166</v>
      </c>
    </row>
    <row r="352" s="13" customFormat="1">
      <c r="A352" s="13"/>
      <c r="B352" s="244"/>
      <c r="C352" s="245"/>
      <c r="D352" s="246" t="s">
        <v>178</v>
      </c>
      <c r="E352" s="247" t="s">
        <v>1</v>
      </c>
      <c r="F352" s="248" t="s">
        <v>247</v>
      </c>
      <c r="G352" s="245"/>
      <c r="H352" s="247" t="s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4" t="s">
        <v>178</v>
      </c>
      <c r="AU352" s="254" t="s">
        <v>85</v>
      </c>
      <c r="AV352" s="13" t="s">
        <v>83</v>
      </c>
      <c r="AW352" s="13" t="s">
        <v>34</v>
      </c>
      <c r="AX352" s="13" t="s">
        <v>76</v>
      </c>
      <c r="AY352" s="254" t="s">
        <v>166</v>
      </c>
    </row>
    <row r="353" s="14" customFormat="1">
      <c r="A353" s="14"/>
      <c r="B353" s="255"/>
      <c r="C353" s="256"/>
      <c r="D353" s="246" t="s">
        <v>178</v>
      </c>
      <c r="E353" s="257" t="s">
        <v>1</v>
      </c>
      <c r="F353" s="258" t="s">
        <v>248</v>
      </c>
      <c r="G353" s="256"/>
      <c r="H353" s="259">
        <v>2.6000000000000001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5" t="s">
        <v>178</v>
      </c>
      <c r="AU353" s="265" t="s">
        <v>85</v>
      </c>
      <c r="AV353" s="14" t="s">
        <v>85</v>
      </c>
      <c r="AW353" s="14" t="s">
        <v>34</v>
      </c>
      <c r="AX353" s="14" t="s">
        <v>76</v>
      </c>
      <c r="AY353" s="265" t="s">
        <v>166</v>
      </c>
    </row>
    <row r="354" s="14" customFormat="1">
      <c r="A354" s="14"/>
      <c r="B354" s="255"/>
      <c r="C354" s="256"/>
      <c r="D354" s="246" t="s">
        <v>178</v>
      </c>
      <c r="E354" s="257" t="s">
        <v>1</v>
      </c>
      <c r="F354" s="258" t="s">
        <v>249</v>
      </c>
      <c r="G354" s="256"/>
      <c r="H354" s="259">
        <v>27.199999999999999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178</v>
      </c>
      <c r="AU354" s="265" t="s">
        <v>85</v>
      </c>
      <c r="AV354" s="14" t="s">
        <v>85</v>
      </c>
      <c r="AW354" s="14" t="s">
        <v>34</v>
      </c>
      <c r="AX354" s="14" t="s">
        <v>76</v>
      </c>
      <c r="AY354" s="265" t="s">
        <v>166</v>
      </c>
    </row>
    <row r="355" s="14" customFormat="1">
      <c r="A355" s="14"/>
      <c r="B355" s="255"/>
      <c r="C355" s="256"/>
      <c r="D355" s="246" t="s">
        <v>178</v>
      </c>
      <c r="E355" s="257" t="s">
        <v>1</v>
      </c>
      <c r="F355" s="258" t="s">
        <v>250</v>
      </c>
      <c r="G355" s="256"/>
      <c r="H355" s="259">
        <v>8.5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5" t="s">
        <v>178</v>
      </c>
      <c r="AU355" s="265" t="s">
        <v>85</v>
      </c>
      <c r="AV355" s="14" t="s">
        <v>85</v>
      </c>
      <c r="AW355" s="14" t="s">
        <v>34</v>
      </c>
      <c r="AX355" s="14" t="s">
        <v>76</v>
      </c>
      <c r="AY355" s="265" t="s">
        <v>166</v>
      </c>
    </row>
    <row r="356" s="14" customFormat="1">
      <c r="A356" s="14"/>
      <c r="B356" s="255"/>
      <c r="C356" s="256"/>
      <c r="D356" s="246" t="s">
        <v>178</v>
      </c>
      <c r="E356" s="257" t="s">
        <v>1</v>
      </c>
      <c r="F356" s="258" t="s">
        <v>251</v>
      </c>
      <c r="G356" s="256"/>
      <c r="H356" s="259">
        <v>1.8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5" t="s">
        <v>178</v>
      </c>
      <c r="AU356" s="265" t="s">
        <v>85</v>
      </c>
      <c r="AV356" s="14" t="s">
        <v>85</v>
      </c>
      <c r="AW356" s="14" t="s">
        <v>34</v>
      </c>
      <c r="AX356" s="14" t="s">
        <v>76</v>
      </c>
      <c r="AY356" s="265" t="s">
        <v>166</v>
      </c>
    </row>
    <row r="357" s="2" customFormat="1" ht="48" customHeight="1">
      <c r="A357" s="38"/>
      <c r="B357" s="39"/>
      <c r="C357" s="266" t="s">
        <v>489</v>
      </c>
      <c r="D357" s="266" t="s">
        <v>490</v>
      </c>
      <c r="E357" s="267" t="s">
        <v>491</v>
      </c>
      <c r="F357" s="268" t="s">
        <v>492</v>
      </c>
      <c r="G357" s="269" t="s">
        <v>172</v>
      </c>
      <c r="H357" s="270">
        <v>8.7799999999999994</v>
      </c>
      <c r="I357" s="271"/>
      <c r="J357" s="272">
        <f>ROUND(I357*H357,2)</f>
        <v>0</v>
      </c>
      <c r="K357" s="268" t="s">
        <v>173</v>
      </c>
      <c r="L357" s="273"/>
      <c r="M357" s="274" t="s">
        <v>1</v>
      </c>
      <c r="N357" s="275" t="s">
        <v>41</v>
      </c>
      <c r="O357" s="91"/>
      <c r="P357" s="235">
        <f>O357*H357</f>
        <v>0</v>
      </c>
      <c r="Q357" s="235">
        <v>0.0030000000000000001</v>
      </c>
      <c r="R357" s="235">
        <f>Q357*H357</f>
        <v>0.026339999999999999</v>
      </c>
      <c r="S357" s="235">
        <v>0</v>
      </c>
      <c r="T357" s="23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386</v>
      </c>
      <c r="AT357" s="237" t="s">
        <v>490</v>
      </c>
      <c r="AU357" s="237" t="s">
        <v>85</v>
      </c>
      <c r="AY357" s="17" t="s">
        <v>166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83</v>
      </c>
      <c r="BK357" s="238">
        <f>ROUND(I357*H357,2)</f>
        <v>0</v>
      </c>
      <c r="BL357" s="17" t="s">
        <v>201</v>
      </c>
      <c r="BM357" s="237" t="s">
        <v>493</v>
      </c>
    </row>
    <row r="358" s="13" customFormat="1">
      <c r="A358" s="13"/>
      <c r="B358" s="244"/>
      <c r="C358" s="245"/>
      <c r="D358" s="246" t="s">
        <v>178</v>
      </c>
      <c r="E358" s="247" t="s">
        <v>1</v>
      </c>
      <c r="F358" s="248" t="s">
        <v>487</v>
      </c>
      <c r="G358" s="245"/>
      <c r="H358" s="247" t="s">
        <v>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178</v>
      </c>
      <c r="AU358" s="254" t="s">
        <v>85</v>
      </c>
      <c r="AV358" s="13" t="s">
        <v>83</v>
      </c>
      <c r="AW358" s="13" t="s">
        <v>34</v>
      </c>
      <c r="AX358" s="13" t="s">
        <v>76</v>
      </c>
      <c r="AY358" s="254" t="s">
        <v>166</v>
      </c>
    </row>
    <row r="359" s="13" customFormat="1">
      <c r="A359" s="13"/>
      <c r="B359" s="244"/>
      <c r="C359" s="245"/>
      <c r="D359" s="246" t="s">
        <v>178</v>
      </c>
      <c r="E359" s="247" t="s">
        <v>1</v>
      </c>
      <c r="F359" s="248" t="s">
        <v>488</v>
      </c>
      <c r="G359" s="245"/>
      <c r="H359" s="247" t="s">
        <v>1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178</v>
      </c>
      <c r="AU359" s="254" t="s">
        <v>85</v>
      </c>
      <c r="AV359" s="13" t="s">
        <v>83</v>
      </c>
      <c r="AW359" s="13" t="s">
        <v>34</v>
      </c>
      <c r="AX359" s="13" t="s">
        <v>76</v>
      </c>
      <c r="AY359" s="254" t="s">
        <v>166</v>
      </c>
    </row>
    <row r="360" s="13" customFormat="1">
      <c r="A360" s="13"/>
      <c r="B360" s="244"/>
      <c r="C360" s="245"/>
      <c r="D360" s="246" t="s">
        <v>178</v>
      </c>
      <c r="E360" s="247" t="s">
        <v>1</v>
      </c>
      <c r="F360" s="248" t="s">
        <v>180</v>
      </c>
      <c r="G360" s="245"/>
      <c r="H360" s="247" t="s">
        <v>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178</v>
      </c>
      <c r="AU360" s="254" t="s">
        <v>85</v>
      </c>
      <c r="AV360" s="13" t="s">
        <v>83</v>
      </c>
      <c r="AW360" s="13" t="s">
        <v>34</v>
      </c>
      <c r="AX360" s="13" t="s">
        <v>76</v>
      </c>
      <c r="AY360" s="254" t="s">
        <v>166</v>
      </c>
    </row>
    <row r="361" s="13" customFormat="1">
      <c r="A361" s="13"/>
      <c r="B361" s="244"/>
      <c r="C361" s="245"/>
      <c r="D361" s="246" t="s">
        <v>178</v>
      </c>
      <c r="E361" s="247" t="s">
        <v>1</v>
      </c>
      <c r="F361" s="248" t="s">
        <v>245</v>
      </c>
      <c r="G361" s="245"/>
      <c r="H361" s="247" t="s">
        <v>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178</v>
      </c>
      <c r="AU361" s="254" t="s">
        <v>85</v>
      </c>
      <c r="AV361" s="13" t="s">
        <v>83</v>
      </c>
      <c r="AW361" s="13" t="s">
        <v>34</v>
      </c>
      <c r="AX361" s="13" t="s">
        <v>76</v>
      </c>
      <c r="AY361" s="254" t="s">
        <v>166</v>
      </c>
    </row>
    <row r="362" s="14" customFormat="1">
      <c r="A362" s="14"/>
      <c r="B362" s="255"/>
      <c r="C362" s="256"/>
      <c r="D362" s="246" t="s">
        <v>178</v>
      </c>
      <c r="E362" s="257" t="s">
        <v>1</v>
      </c>
      <c r="F362" s="258" t="s">
        <v>246</v>
      </c>
      <c r="G362" s="256"/>
      <c r="H362" s="259">
        <v>3.7999999999999998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5" t="s">
        <v>178</v>
      </c>
      <c r="AU362" s="265" t="s">
        <v>85</v>
      </c>
      <c r="AV362" s="14" t="s">
        <v>85</v>
      </c>
      <c r="AW362" s="14" t="s">
        <v>34</v>
      </c>
      <c r="AX362" s="14" t="s">
        <v>76</v>
      </c>
      <c r="AY362" s="265" t="s">
        <v>166</v>
      </c>
    </row>
    <row r="363" s="13" customFormat="1">
      <c r="A363" s="13"/>
      <c r="B363" s="244"/>
      <c r="C363" s="245"/>
      <c r="D363" s="246" t="s">
        <v>178</v>
      </c>
      <c r="E363" s="247" t="s">
        <v>1</v>
      </c>
      <c r="F363" s="248" t="s">
        <v>180</v>
      </c>
      <c r="G363" s="245"/>
      <c r="H363" s="247" t="s">
        <v>1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178</v>
      </c>
      <c r="AU363" s="254" t="s">
        <v>85</v>
      </c>
      <c r="AV363" s="13" t="s">
        <v>83</v>
      </c>
      <c r="AW363" s="13" t="s">
        <v>34</v>
      </c>
      <c r="AX363" s="13" t="s">
        <v>76</v>
      </c>
      <c r="AY363" s="254" t="s">
        <v>166</v>
      </c>
    </row>
    <row r="364" s="13" customFormat="1">
      <c r="A364" s="13"/>
      <c r="B364" s="244"/>
      <c r="C364" s="245"/>
      <c r="D364" s="246" t="s">
        <v>178</v>
      </c>
      <c r="E364" s="247" t="s">
        <v>1</v>
      </c>
      <c r="F364" s="248" t="s">
        <v>247</v>
      </c>
      <c r="G364" s="245"/>
      <c r="H364" s="247" t="s">
        <v>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178</v>
      </c>
      <c r="AU364" s="254" t="s">
        <v>85</v>
      </c>
      <c r="AV364" s="13" t="s">
        <v>83</v>
      </c>
      <c r="AW364" s="13" t="s">
        <v>34</v>
      </c>
      <c r="AX364" s="13" t="s">
        <v>76</v>
      </c>
      <c r="AY364" s="254" t="s">
        <v>166</v>
      </c>
    </row>
    <row r="365" s="14" customFormat="1">
      <c r="A365" s="14"/>
      <c r="B365" s="255"/>
      <c r="C365" s="256"/>
      <c r="D365" s="246" t="s">
        <v>178</v>
      </c>
      <c r="E365" s="257" t="s">
        <v>1</v>
      </c>
      <c r="F365" s="258" t="s">
        <v>248</v>
      </c>
      <c r="G365" s="256"/>
      <c r="H365" s="259">
        <v>2.6000000000000001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5" t="s">
        <v>178</v>
      </c>
      <c r="AU365" s="265" t="s">
        <v>85</v>
      </c>
      <c r="AV365" s="14" t="s">
        <v>85</v>
      </c>
      <c r="AW365" s="14" t="s">
        <v>34</v>
      </c>
      <c r="AX365" s="14" t="s">
        <v>76</v>
      </c>
      <c r="AY365" s="265" t="s">
        <v>166</v>
      </c>
    </row>
    <row r="366" s="14" customFormat="1">
      <c r="A366" s="14"/>
      <c r="B366" s="255"/>
      <c r="C366" s="256"/>
      <c r="D366" s="246" t="s">
        <v>178</v>
      </c>
      <c r="E366" s="257" t="s">
        <v>1</v>
      </c>
      <c r="F366" s="258" t="s">
        <v>249</v>
      </c>
      <c r="G366" s="256"/>
      <c r="H366" s="259">
        <v>27.199999999999999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5" t="s">
        <v>178</v>
      </c>
      <c r="AU366" s="265" t="s">
        <v>85</v>
      </c>
      <c r="AV366" s="14" t="s">
        <v>85</v>
      </c>
      <c r="AW366" s="14" t="s">
        <v>34</v>
      </c>
      <c r="AX366" s="14" t="s">
        <v>76</v>
      </c>
      <c r="AY366" s="265" t="s">
        <v>166</v>
      </c>
    </row>
    <row r="367" s="14" customFormat="1">
      <c r="A367" s="14"/>
      <c r="B367" s="255"/>
      <c r="C367" s="256"/>
      <c r="D367" s="246" t="s">
        <v>178</v>
      </c>
      <c r="E367" s="257" t="s">
        <v>1</v>
      </c>
      <c r="F367" s="258" t="s">
        <v>250</v>
      </c>
      <c r="G367" s="256"/>
      <c r="H367" s="259">
        <v>8.5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5" t="s">
        <v>178</v>
      </c>
      <c r="AU367" s="265" t="s">
        <v>85</v>
      </c>
      <c r="AV367" s="14" t="s">
        <v>85</v>
      </c>
      <c r="AW367" s="14" t="s">
        <v>34</v>
      </c>
      <c r="AX367" s="14" t="s">
        <v>76</v>
      </c>
      <c r="AY367" s="265" t="s">
        <v>166</v>
      </c>
    </row>
    <row r="368" s="14" customFormat="1">
      <c r="A368" s="14"/>
      <c r="B368" s="255"/>
      <c r="C368" s="256"/>
      <c r="D368" s="246" t="s">
        <v>178</v>
      </c>
      <c r="E368" s="257" t="s">
        <v>1</v>
      </c>
      <c r="F368" s="258" t="s">
        <v>251</v>
      </c>
      <c r="G368" s="256"/>
      <c r="H368" s="259">
        <v>1.8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5" t="s">
        <v>178</v>
      </c>
      <c r="AU368" s="265" t="s">
        <v>85</v>
      </c>
      <c r="AV368" s="14" t="s">
        <v>85</v>
      </c>
      <c r="AW368" s="14" t="s">
        <v>34</v>
      </c>
      <c r="AX368" s="14" t="s">
        <v>76</v>
      </c>
      <c r="AY368" s="265" t="s">
        <v>166</v>
      </c>
    </row>
    <row r="369" s="14" customFormat="1">
      <c r="A369" s="14"/>
      <c r="B369" s="255"/>
      <c r="C369" s="256"/>
      <c r="D369" s="246" t="s">
        <v>178</v>
      </c>
      <c r="E369" s="256"/>
      <c r="F369" s="258" t="s">
        <v>494</v>
      </c>
      <c r="G369" s="256"/>
      <c r="H369" s="259">
        <v>8.7799999999999994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178</v>
      </c>
      <c r="AU369" s="265" t="s">
        <v>85</v>
      </c>
      <c r="AV369" s="14" t="s">
        <v>85</v>
      </c>
      <c r="AW369" s="14" t="s">
        <v>4</v>
      </c>
      <c r="AX369" s="14" t="s">
        <v>83</v>
      </c>
      <c r="AY369" s="265" t="s">
        <v>166</v>
      </c>
    </row>
    <row r="370" s="2" customFormat="1" ht="40.8" customHeight="1">
      <c r="A370" s="38"/>
      <c r="B370" s="39"/>
      <c r="C370" s="226" t="s">
        <v>495</v>
      </c>
      <c r="D370" s="226" t="s">
        <v>169</v>
      </c>
      <c r="E370" s="227" t="s">
        <v>496</v>
      </c>
      <c r="F370" s="228" t="s">
        <v>497</v>
      </c>
      <c r="G370" s="229" t="s">
        <v>172</v>
      </c>
      <c r="H370" s="230">
        <v>23.800000000000001</v>
      </c>
      <c r="I370" s="231"/>
      <c r="J370" s="232">
        <f>ROUND(I370*H370,2)</f>
        <v>0</v>
      </c>
      <c r="K370" s="228" t="s">
        <v>173</v>
      </c>
      <c r="L370" s="44"/>
      <c r="M370" s="233" t="s">
        <v>1</v>
      </c>
      <c r="N370" s="234" t="s">
        <v>41</v>
      </c>
      <c r="O370" s="91"/>
      <c r="P370" s="235">
        <f>O370*H370</f>
        <v>0</v>
      </c>
      <c r="Q370" s="235">
        <v>0.00095</v>
      </c>
      <c r="R370" s="235">
        <f>Q370*H370</f>
        <v>0.022610000000000002</v>
      </c>
      <c r="S370" s="235">
        <v>0</v>
      </c>
      <c r="T370" s="23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7" t="s">
        <v>201</v>
      </c>
      <c r="AT370" s="237" t="s">
        <v>169</v>
      </c>
      <c r="AU370" s="237" t="s">
        <v>85</v>
      </c>
      <c r="AY370" s="17" t="s">
        <v>166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7" t="s">
        <v>83</v>
      </c>
      <c r="BK370" s="238">
        <f>ROUND(I370*H370,2)</f>
        <v>0</v>
      </c>
      <c r="BL370" s="17" t="s">
        <v>201</v>
      </c>
      <c r="BM370" s="237" t="s">
        <v>498</v>
      </c>
    </row>
    <row r="371" s="2" customFormat="1">
      <c r="A371" s="38"/>
      <c r="B371" s="39"/>
      <c r="C371" s="40"/>
      <c r="D371" s="239" t="s">
        <v>176</v>
      </c>
      <c r="E371" s="40"/>
      <c r="F371" s="240" t="s">
        <v>499</v>
      </c>
      <c r="G371" s="40"/>
      <c r="H371" s="40"/>
      <c r="I371" s="241"/>
      <c r="J371" s="40"/>
      <c r="K371" s="40"/>
      <c r="L371" s="44"/>
      <c r="M371" s="242"/>
      <c r="N371" s="243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176</v>
      </c>
      <c r="AU371" s="17" t="s">
        <v>85</v>
      </c>
    </row>
    <row r="372" s="13" customFormat="1">
      <c r="A372" s="13"/>
      <c r="B372" s="244"/>
      <c r="C372" s="245"/>
      <c r="D372" s="246" t="s">
        <v>178</v>
      </c>
      <c r="E372" s="247" t="s">
        <v>1</v>
      </c>
      <c r="F372" s="248" t="s">
        <v>487</v>
      </c>
      <c r="G372" s="245"/>
      <c r="H372" s="247" t="s">
        <v>1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178</v>
      </c>
      <c r="AU372" s="254" t="s">
        <v>85</v>
      </c>
      <c r="AV372" s="13" t="s">
        <v>83</v>
      </c>
      <c r="AW372" s="13" t="s">
        <v>34</v>
      </c>
      <c r="AX372" s="13" t="s">
        <v>76</v>
      </c>
      <c r="AY372" s="254" t="s">
        <v>166</v>
      </c>
    </row>
    <row r="373" s="13" customFormat="1">
      <c r="A373" s="13"/>
      <c r="B373" s="244"/>
      <c r="C373" s="245"/>
      <c r="D373" s="246" t="s">
        <v>178</v>
      </c>
      <c r="E373" s="247" t="s">
        <v>1</v>
      </c>
      <c r="F373" s="248" t="s">
        <v>488</v>
      </c>
      <c r="G373" s="245"/>
      <c r="H373" s="247" t="s">
        <v>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178</v>
      </c>
      <c r="AU373" s="254" t="s">
        <v>85</v>
      </c>
      <c r="AV373" s="13" t="s">
        <v>83</v>
      </c>
      <c r="AW373" s="13" t="s">
        <v>34</v>
      </c>
      <c r="AX373" s="13" t="s">
        <v>76</v>
      </c>
      <c r="AY373" s="254" t="s">
        <v>166</v>
      </c>
    </row>
    <row r="374" s="13" customFormat="1">
      <c r="A374" s="13"/>
      <c r="B374" s="244"/>
      <c r="C374" s="245"/>
      <c r="D374" s="246" t="s">
        <v>178</v>
      </c>
      <c r="E374" s="247" t="s">
        <v>1</v>
      </c>
      <c r="F374" s="248" t="s">
        <v>180</v>
      </c>
      <c r="G374" s="245"/>
      <c r="H374" s="247" t="s">
        <v>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178</v>
      </c>
      <c r="AU374" s="254" t="s">
        <v>85</v>
      </c>
      <c r="AV374" s="13" t="s">
        <v>83</v>
      </c>
      <c r="AW374" s="13" t="s">
        <v>34</v>
      </c>
      <c r="AX374" s="13" t="s">
        <v>76</v>
      </c>
      <c r="AY374" s="254" t="s">
        <v>166</v>
      </c>
    </row>
    <row r="375" s="13" customFormat="1">
      <c r="A375" s="13"/>
      <c r="B375" s="244"/>
      <c r="C375" s="245"/>
      <c r="D375" s="246" t="s">
        <v>178</v>
      </c>
      <c r="E375" s="247" t="s">
        <v>1</v>
      </c>
      <c r="F375" s="248" t="s">
        <v>238</v>
      </c>
      <c r="G375" s="245"/>
      <c r="H375" s="247" t="s">
        <v>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178</v>
      </c>
      <c r="AU375" s="254" t="s">
        <v>85</v>
      </c>
      <c r="AV375" s="13" t="s">
        <v>83</v>
      </c>
      <c r="AW375" s="13" t="s">
        <v>34</v>
      </c>
      <c r="AX375" s="13" t="s">
        <v>76</v>
      </c>
      <c r="AY375" s="254" t="s">
        <v>166</v>
      </c>
    </row>
    <row r="376" s="14" customFormat="1">
      <c r="A376" s="14"/>
      <c r="B376" s="255"/>
      <c r="C376" s="256"/>
      <c r="D376" s="246" t="s">
        <v>178</v>
      </c>
      <c r="E376" s="257" t="s">
        <v>1</v>
      </c>
      <c r="F376" s="258" t="s">
        <v>239</v>
      </c>
      <c r="G376" s="256"/>
      <c r="H376" s="259">
        <v>4.4000000000000004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178</v>
      </c>
      <c r="AU376" s="265" t="s">
        <v>85</v>
      </c>
      <c r="AV376" s="14" t="s">
        <v>85</v>
      </c>
      <c r="AW376" s="14" t="s">
        <v>34</v>
      </c>
      <c r="AX376" s="14" t="s">
        <v>76</v>
      </c>
      <c r="AY376" s="265" t="s">
        <v>166</v>
      </c>
    </row>
    <row r="377" s="14" customFormat="1">
      <c r="A377" s="14"/>
      <c r="B377" s="255"/>
      <c r="C377" s="256"/>
      <c r="D377" s="246" t="s">
        <v>178</v>
      </c>
      <c r="E377" s="257" t="s">
        <v>1</v>
      </c>
      <c r="F377" s="258" t="s">
        <v>240</v>
      </c>
      <c r="G377" s="256"/>
      <c r="H377" s="259">
        <v>4.0999999999999996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5" t="s">
        <v>178</v>
      </c>
      <c r="AU377" s="265" t="s">
        <v>85</v>
      </c>
      <c r="AV377" s="14" t="s">
        <v>85</v>
      </c>
      <c r="AW377" s="14" t="s">
        <v>34</v>
      </c>
      <c r="AX377" s="14" t="s">
        <v>76</v>
      </c>
      <c r="AY377" s="265" t="s">
        <v>166</v>
      </c>
    </row>
    <row r="378" s="14" customFormat="1">
      <c r="A378" s="14"/>
      <c r="B378" s="255"/>
      <c r="C378" s="256"/>
      <c r="D378" s="246" t="s">
        <v>178</v>
      </c>
      <c r="E378" s="257" t="s">
        <v>1</v>
      </c>
      <c r="F378" s="258" t="s">
        <v>241</v>
      </c>
      <c r="G378" s="256"/>
      <c r="H378" s="259">
        <v>3.8999999999999999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5" t="s">
        <v>178</v>
      </c>
      <c r="AU378" s="265" t="s">
        <v>85</v>
      </c>
      <c r="AV378" s="14" t="s">
        <v>85</v>
      </c>
      <c r="AW378" s="14" t="s">
        <v>34</v>
      </c>
      <c r="AX378" s="14" t="s">
        <v>76</v>
      </c>
      <c r="AY378" s="265" t="s">
        <v>166</v>
      </c>
    </row>
    <row r="379" s="14" customFormat="1">
      <c r="A379" s="14"/>
      <c r="B379" s="255"/>
      <c r="C379" s="256"/>
      <c r="D379" s="246" t="s">
        <v>178</v>
      </c>
      <c r="E379" s="257" t="s">
        <v>1</v>
      </c>
      <c r="F379" s="258" t="s">
        <v>242</v>
      </c>
      <c r="G379" s="256"/>
      <c r="H379" s="259">
        <v>3.7999999999999998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5" t="s">
        <v>178</v>
      </c>
      <c r="AU379" s="265" t="s">
        <v>85</v>
      </c>
      <c r="AV379" s="14" t="s">
        <v>85</v>
      </c>
      <c r="AW379" s="14" t="s">
        <v>34</v>
      </c>
      <c r="AX379" s="14" t="s">
        <v>76</v>
      </c>
      <c r="AY379" s="265" t="s">
        <v>166</v>
      </c>
    </row>
    <row r="380" s="14" customFormat="1">
      <c r="A380" s="14"/>
      <c r="B380" s="255"/>
      <c r="C380" s="256"/>
      <c r="D380" s="246" t="s">
        <v>178</v>
      </c>
      <c r="E380" s="257" t="s">
        <v>1</v>
      </c>
      <c r="F380" s="258" t="s">
        <v>243</v>
      </c>
      <c r="G380" s="256"/>
      <c r="H380" s="259">
        <v>3.8999999999999999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178</v>
      </c>
      <c r="AU380" s="265" t="s">
        <v>85</v>
      </c>
      <c r="AV380" s="14" t="s">
        <v>85</v>
      </c>
      <c r="AW380" s="14" t="s">
        <v>34</v>
      </c>
      <c r="AX380" s="14" t="s">
        <v>76</v>
      </c>
      <c r="AY380" s="265" t="s">
        <v>166</v>
      </c>
    </row>
    <row r="381" s="14" customFormat="1">
      <c r="A381" s="14"/>
      <c r="B381" s="255"/>
      <c r="C381" s="256"/>
      <c r="D381" s="246" t="s">
        <v>178</v>
      </c>
      <c r="E381" s="257" t="s">
        <v>1</v>
      </c>
      <c r="F381" s="258" t="s">
        <v>244</v>
      </c>
      <c r="G381" s="256"/>
      <c r="H381" s="259">
        <v>3.7000000000000002</v>
      </c>
      <c r="I381" s="260"/>
      <c r="J381" s="256"/>
      <c r="K381" s="256"/>
      <c r="L381" s="261"/>
      <c r="M381" s="262"/>
      <c r="N381" s="263"/>
      <c r="O381" s="263"/>
      <c r="P381" s="263"/>
      <c r="Q381" s="263"/>
      <c r="R381" s="263"/>
      <c r="S381" s="263"/>
      <c r="T381" s="26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5" t="s">
        <v>178</v>
      </c>
      <c r="AU381" s="265" t="s">
        <v>85</v>
      </c>
      <c r="AV381" s="14" t="s">
        <v>85</v>
      </c>
      <c r="AW381" s="14" t="s">
        <v>34</v>
      </c>
      <c r="AX381" s="14" t="s">
        <v>76</v>
      </c>
      <c r="AY381" s="265" t="s">
        <v>166</v>
      </c>
    </row>
    <row r="382" s="2" customFormat="1" ht="40.8" customHeight="1">
      <c r="A382" s="38"/>
      <c r="B382" s="39"/>
      <c r="C382" s="266" t="s">
        <v>500</v>
      </c>
      <c r="D382" s="266" t="s">
        <v>490</v>
      </c>
      <c r="E382" s="267" t="s">
        <v>501</v>
      </c>
      <c r="F382" s="268" t="s">
        <v>502</v>
      </c>
      <c r="G382" s="269" t="s">
        <v>172</v>
      </c>
      <c r="H382" s="270">
        <v>4.7599999999999998</v>
      </c>
      <c r="I382" s="271"/>
      <c r="J382" s="272">
        <f>ROUND(I382*H382,2)</f>
        <v>0</v>
      </c>
      <c r="K382" s="268" t="s">
        <v>173</v>
      </c>
      <c r="L382" s="273"/>
      <c r="M382" s="274" t="s">
        <v>1</v>
      </c>
      <c r="N382" s="275" t="s">
        <v>41</v>
      </c>
      <c r="O382" s="91"/>
      <c r="P382" s="235">
        <f>O382*H382</f>
        <v>0</v>
      </c>
      <c r="Q382" s="235">
        <v>0.0016000000000000001</v>
      </c>
      <c r="R382" s="235">
        <f>Q382*H382</f>
        <v>0.0076160000000000004</v>
      </c>
      <c r="S382" s="235">
        <v>0</v>
      </c>
      <c r="T382" s="23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386</v>
      </c>
      <c r="AT382" s="237" t="s">
        <v>490</v>
      </c>
      <c r="AU382" s="237" t="s">
        <v>85</v>
      </c>
      <c r="AY382" s="17" t="s">
        <v>166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83</v>
      </c>
      <c r="BK382" s="238">
        <f>ROUND(I382*H382,2)</f>
        <v>0</v>
      </c>
      <c r="BL382" s="17" t="s">
        <v>201</v>
      </c>
      <c r="BM382" s="237" t="s">
        <v>503</v>
      </c>
    </row>
    <row r="383" s="13" customFormat="1">
      <c r="A383" s="13"/>
      <c r="B383" s="244"/>
      <c r="C383" s="245"/>
      <c r="D383" s="246" t="s">
        <v>178</v>
      </c>
      <c r="E383" s="247" t="s">
        <v>1</v>
      </c>
      <c r="F383" s="248" t="s">
        <v>487</v>
      </c>
      <c r="G383" s="245"/>
      <c r="H383" s="247" t="s">
        <v>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4" t="s">
        <v>178</v>
      </c>
      <c r="AU383" s="254" t="s">
        <v>85</v>
      </c>
      <c r="AV383" s="13" t="s">
        <v>83</v>
      </c>
      <c r="AW383" s="13" t="s">
        <v>34</v>
      </c>
      <c r="AX383" s="13" t="s">
        <v>76</v>
      </c>
      <c r="AY383" s="254" t="s">
        <v>166</v>
      </c>
    </row>
    <row r="384" s="13" customFormat="1">
      <c r="A384" s="13"/>
      <c r="B384" s="244"/>
      <c r="C384" s="245"/>
      <c r="D384" s="246" t="s">
        <v>178</v>
      </c>
      <c r="E384" s="247" t="s">
        <v>1</v>
      </c>
      <c r="F384" s="248" t="s">
        <v>488</v>
      </c>
      <c r="G384" s="245"/>
      <c r="H384" s="247" t="s">
        <v>1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178</v>
      </c>
      <c r="AU384" s="254" t="s">
        <v>85</v>
      </c>
      <c r="AV384" s="13" t="s">
        <v>83</v>
      </c>
      <c r="AW384" s="13" t="s">
        <v>34</v>
      </c>
      <c r="AX384" s="13" t="s">
        <v>76</v>
      </c>
      <c r="AY384" s="254" t="s">
        <v>166</v>
      </c>
    </row>
    <row r="385" s="13" customFormat="1">
      <c r="A385" s="13"/>
      <c r="B385" s="244"/>
      <c r="C385" s="245"/>
      <c r="D385" s="246" t="s">
        <v>178</v>
      </c>
      <c r="E385" s="247" t="s">
        <v>1</v>
      </c>
      <c r="F385" s="248" t="s">
        <v>180</v>
      </c>
      <c r="G385" s="245"/>
      <c r="H385" s="247" t="s">
        <v>1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178</v>
      </c>
      <c r="AU385" s="254" t="s">
        <v>85</v>
      </c>
      <c r="AV385" s="13" t="s">
        <v>83</v>
      </c>
      <c r="AW385" s="13" t="s">
        <v>34</v>
      </c>
      <c r="AX385" s="13" t="s">
        <v>76</v>
      </c>
      <c r="AY385" s="254" t="s">
        <v>166</v>
      </c>
    </row>
    <row r="386" s="13" customFormat="1">
      <c r="A386" s="13"/>
      <c r="B386" s="244"/>
      <c r="C386" s="245"/>
      <c r="D386" s="246" t="s">
        <v>178</v>
      </c>
      <c r="E386" s="247" t="s">
        <v>1</v>
      </c>
      <c r="F386" s="248" t="s">
        <v>238</v>
      </c>
      <c r="G386" s="245"/>
      <c r="H386" s="247" t="s">
        <v>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178</v>
      </c>
      <c r="AU386" s="254" t="s">
        <v>85</v>
      </c>
      <c r="AV386" s="13" t="s">
        <v>83</v>
      </c>
      <c r="AW386" s="13" t="s">
        <v>34</v>
      </c>
      <c r="AX386" s="13" t="s">
        <v>76</v>
      </c>
      <c r="AY386" s="254" t="s">
        <v>166</v>
      </c>
    </row>
    <row r="387" s="14" customFormat="1">
      <c r="A387" s="14"/>
      <c r="B387" s="255"/>
      <c r="C387" s="256"/>
      <c r="D387" s="246" t="s">
        <v>178</v>
      </c>
      <c r="E387" s="257" t="s">
        <v>1</v>
      </c>
      <c r="F387" s="258" t="s">
        <v>239</v>
      </c>
      <c r="G387" s="256"/>
      <c r="H387" s="259">
        <v>4.4000000000000004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5" t="s">
        <v>178</v>
      </c>
      <c r="AU387" s="265" t="s">
        <v>85</v>
      </c>
      <c r="AV387" s="14" t="s">
        <v>85</v>
      </c>
      <c r="AW387" s="14" t="s">
        <v>34</v>
      </c>
      <c r="AX387" s="14" t="s">
        <v>76</v>
      </c>
      <c r="AY387" s="265" t="s">
        <v>166</v>
      </c>
    </row>
    <row r="388" s="14" customFormat="1">
      <c r="A388" s="14"/>
      <c r="B388" s="255"/>
      <c r="C388" s="256"/>
      <c r="D388" s="246" t="s">
        <v>178</v>
      </c>
      <c r="E388" s="257" t="s">
        <v>1</v>
      </c>
      <c r="F388" s="258" t="s">
        <v>240</v>
      </c>
      <c r="G388" s="256"/>
      <c r="H388" s="259">
        <v>4.0999999999999996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5" t="s">
        <v>178</v>
      </c>
      <c r="AU388" s="265" t="s">
        <v>85</v>
      </c>
      <c r="AV388" s="14" t="s">
        <v>85</v>
      </c>
      <c r="AW388" s="14" t="s">
        <v>34</v>
      </c>
      <c r="AX388" s="14" t="s">
        <v>76</v>
      </c>
      <c r="AY388" s="265" t="s">
        <v>166</v>
      </c>
    </row>
    <row r="389" s="14" customFormat="1">
      <c r="A389" s="14"/>
      <c r="B389" s="255"/>
      <c r="C389" s="256"/>
      <c r="D389" s="246" t="s">
        <v>178</v>
      </c>
      <c r="E389" s="257" t="s">
        <v>1</v>
      </c>
      <c r="F389" s="258" t="s">
        <v>241</v>
      </c>
      <c r="G389" s="256"/>
      <c r="H389" s="259">
        <v>3.8999999999999999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178</v>
      </c>
      <c r="AU389" s="265" t="s">
        <v>85</v>
      </c>
      <c r="AV389" s="14" t="s">
        <v>85</v>
      </c>
      <c r="AW389" s="14" t="s">
        <v>34</v>
      </c>
      <c r="AX389" s="14" t="s">
        <v>76</v>
      </c>
      <c r="AY389" s="265" t="s">
        <v>166</v>
      </c>
    </row>
    <row r="390" s="14" customFormat="1">
      <c r="A390" s="14"/>
      <c r="B390" s="255"/>
      <c r="C390" s="256"/>
      <c r="D390" s="246" t="s">
        <v>178</v>
      </c>
      <c r="E390" s="257" t="s">
        <v>1</v>
      </c>
      <c r="F390" s="258" t="s">
        <v>242</v>
      </c>
      <c r="G390" s="256"/>
      <c r="H390" s="259">
        <v>3.7999999999999998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5" t="s">
        <v>178</v>
      </c>
      <c r="AU390" s="265" t="s">
        <v>85</v>
      </c>
      <c r="AV390" s="14" t="s">
        <v>85</v>
      </c>
      <c r="AW390" s="14" t="s">
        <v>34</v>
      </c>
      <c r="AX390" s="14" t="s">
        <v>76</v>
      </c>
      <c r="AY390" s="265" t="s">
        <v>166</v>
      </c>
    </row>
    <row r="391" s="14" customFormat="1">
      <c r="A391" s="14"/>
      <c r="B391" s="255"/>
      <c r="C391" s="256"/>
      <c r="D391" s="246" t="s">
        <v>178</v>
      </c>
      <c r="E391" s="257" t="s">
        <v>1</v>
      </c>
      <c r="F391" s="258" t="s">
        <v>243</v>
      </c>
      <c r="G391" s="256"/>
      <c r="H391" s="259">
        <v>3.8999999999999999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5" t="s">
        <v>178</v>
      </c>
      <c r="AU391" s="265" t="s">
        <v>85</v>
      </c>
      <c r="AV391" s="14" t="s">
        <v>85</v>
      </c>
      <c r="AW391" s="14" t="s">
        <v>34</v>
      </c>
      <c r="AX391" s="14" t="s">
        <v>76</v>
      </c>
      <c r="AY391" s="265" t="s">
        <v>166</v>
      </c>
    </row>
    <row r="392" s="14" customFormat="1">
      <c r="A392" s="14"/>
      <c r="B392" s="255"/>
      <c r="C392" s="256"/>
      <c r="D392" s="246" t="s">
        <v>178</v>
      </c>
      <c r="E392" s="257" t="s">
        <v>1</v>
      </c>
      <c r="F392" s="258" t="s">
        <v>244</v>
      </c>
      <c r="G392" s="256"/>
      <c r="H392" s="259">
        <v>3.7000000000000002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178</v>
      </c>
      <c r="AU392" s="265" t="s">
        <v>85</v>
      </c>
      <c r="AV392" s="14" t="s">
        <v>85</v>
      </c>
      <c r="AW392" s="14" t="s">
        <v>34</v>
      </c>
      <c r="AX392" s="14" t="s">
        <v>76</v>
      </c>
      <c r="AY392" s="265" t="s">
        <v>166</v>
      </c>
    </row>
    <row r="393" s="14" customFormat="1">
      <c r="A393" s="14"/>
      <c r="B393" s="255"/>
      <c r="C393" s="256"/>
      <c r="D393" s="246" t="s">
        <v>178</v>
      </c>
      <c r="E393" s="256"/>
      <c r="F393" s="258" t="s">
        <v>504</v>
      </c>
      <c r="G393" s="256"/>
      <c r="H393" s="259">
        <v>4.7599999999999998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5" t="s">
        <v>178</v>
      </c>
      <c r="AU393" s="265" t="s">
        <v>85</v>
      </c>
      <c r="AV393" s="14" t="s">
        <v>85</v>
      </c>
      <c r="AW393" s="14" t="s">
        <v>4</v>
      </c>
      <c r="AX393" s="14" t="s">
        <v>83</v>
      </c>
      <c r="AY393" s="265" t="s">
        <v>166</v>
      </c>
    </row>
    <row r="394" s="2" customFormat="1" ht="26.4" customHeight="1">
      <c r="A394" s="38"/>
      <c r="B394" s="39"/>
      <c r="C394" s="226" t="s">
        <v>505</v>
      </c>
      <c r="D394" s="226" t="s">
        <v>169</v>
      </c>
      <c r="E394" s="227" t="s">
        <v>506</v>
      </c>
      <c r="F394" s="228" t="s">
        <v>507</v>
      </c>
      <c r="G394" s="229" t="s">
        <v>172</v>
      </c>
      <c r="H394" s="230">
        <v>131.90000000000001</v>
      </c>
      <c r="I394" s="231"/>
      <c r="J394" s="232">
        <f>ROUND(I394*H394,2)</f>
        <v>0</v>
      </c>
      <c r="K394" s="228" t="s">
        <v>173</v>
      </c>
      <c r="L394" s="44"/>
      <c r="M394" s="233" t="s">
        <v>1</v>
      </c>
      <c r="N394" s="234" t="s">
        <v>41</v>
      </c>
      <c r="O394" s="91"/>
      <c r="P394" s="235">
        <f>O394*H394</f>
        <v>0</v>
      </c>
      <c r="Q394" s="235">
        <v>0.00132</v>
      </c>
      <c r="R394" s="235">
        <f>Q394*H394</f>
        <v>0.17410800000000001</v>
      </c>
      <c r="S394" s="235">
        <v>0</v>
      </c>
      <c r="T394" s="23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201</v>
      </c>
      <c r="AT394" s="237" t="s">
        <v>169</v>
      </c>
      <c r="AU394" s="237" t="s">
        <v>85</v>
      </c>
      <c r="AY394" s="17" t="s">
        <v>166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83</v>
      </c>
      <c r="BK394" s="238">
        <f>ROUND(I394*H394,2)</f>
        <v>0</v>
      </c>
      <c r="BL394" s="17" t="s">
        <v>201</v>
      </c>
      <c r="BM394" s="237" t="s">
        <v>508</v>
      </c>
    </row>
    <row r="395" s="2" customFormat="1">
      <c r="A395" s="38"/>
      <c r="B395" s="39"/>
      <c r="C395" s="40"/>
      <c r="D395" s="239" t="s">
        <v>176</v>
      </c>
      <c r="E395" s="40"/>
      <c r="F395" s="240" t="s">
        <v>509</v>
      </c>
      <c r="G395" s="40"/>
      <c r="H395" s="40"/>
      <c r="I395" s="241"/>
      <c r="J395" s="40"/>
      <c r="K395" s="40"/>
      <c r="L395" s="44"/>
      <c r="M395" s="242"/>
      <c r="N395" s="24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176</v>
      </c>
      <c r="AU395" s="17" t="s">
        <v>85</v>
      </c>
    </row>
    <row r="396" s="13" customFormat="1">
      <c r="A396" s="13"/>
      <c r="B396" s="244"/>
      <c r="C396" s="245"/>
      <c r="D396" s="246" t="s">
        <v>178</v>
      </c>
      <c r="E396" s="247" t="s">
        <v>1</v>
      </c>
      <c r="F396" s="248" t="s">
        <v>487</v>
      </c>
      <c r="G396" s="245"/>
      <c r="H396" s="247" t="s">
        <v>1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178</v>
      </c>
      <c r="AU396" s="254" t="s">
        <v>85</v>
      </c>
      <c r="AV396" s="13" t="s">
        <v>83</v>
      </c>
      <c r="AW396" s="13" t="s">
        <v>34</v>
      </c>
      <c r="AX396" s="13" t="s">
        <v>76</v>
      </c>
      <c r="AY396" s="254" t="s">
        <v>166</v>
      </c>
    </row>
    <row r="397" s="13" customFormat="1">
      <c r="A397" s="13"/>
      <c r="B397" s="244"/>
      <c r="C397" s="245"/>
      <c r="D397" s="246" t="s">
        <v>178</v>
      </c>
      <c r="E397" s="247" t="s">
        <v>1</v>
      </c>
      <c r="F397" s="248" t="s">
        <v>488</v>
      </c>
      <c r="G397" s="245"/>
      <c r="H397" s="247" t="s">
        <v>1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4" t="s">
        <v>178</v>
      </c>
      <c r="AU397" s="254" t="s">
        <v>85</v>
      </c>
      <c r="AV397" s="13" t="s">
        <v>83</v>
      </c>
      <c r="AW397" s="13" t="s">
        <v>34</v>
      </c>
      <c r="AX397" s="13" t="s">
        <v>76</v>
      </c>
      <c r="AY397" s="254" t="s">
        <v>166</v>
      </c>
    </row>
    <row r="398" s="13" customFormat="1">
      <c r="A398" s="13"/>
      <c r="B398" s="244"/>
      <c r="C398" s="245"/>
      <c r="D398" s="246" t="s">
        <v>178</v>
      </c>
      <c r="E398" s="247" t="s">
        <v>1</v>
      </c>
      <c r="F398" s="248" t="s">
        <v>180</v>
      </c>
      <c r="G398" s="245"/>
      <c r="H398" s="247" t="s">
        <v>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178</v>
      </c>
      <c r="AU398" s="254" t="s">
        <v>85</v>
      </c>
      <c r="AV398" s="13" t="s">
        <v>83</v>
      </c>
      <c r="AW398" s="13" t="s">
        <v>34</v>
      </c>
      <c r="AX398" s="13" t="s">
        <v>76</v>
      </c>
      <c r="AY398" s="254" t="s">
        <v>166</v>
      </c>
    </row>
    <row r="399" s="13" customFormat="1">
      <c r="A399" s="13"/>
      <c r="B399" s="244"/>
      <c r="C399" s="245"/>
      <c r="D399" s="246" t="s">
        <v>178</v>
      </c>
      <c r="E399" s="247" t="s">
        <v>1</v>
      </c>
      <c r="F399" s="248" t="s">
        <v>232</v>
      </c>
      <c r="G399" s="245"/>
      <c r="H399" s="247" t="s">
        <v>1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178</v>
      </c>
      <c r="AU399" s="254" t="s">
        <v>85</v>
      </c>
      <c r="AV399" s="13" t="s">
        <v>83</v>
      </c>
      <c r="AW399" s="13" t="s">
        <v>34</v>
      </c>
      <c r="AX399" s="13" t="s">
        <v>76</v>
      </c>
      <c r="AY399" s="254" t="s">
        <v>166</v>
      </c>
    </row>
    <row r="400" s="14" customFormat="1">
      <c r="A400" s="14"/>
      <c r="B400" s="255"/>
      <c r="C400" s="256"/>
      <c r="D400" s="246" t="s">
        <v>178</v>
      </c>
      <c r="E400" s="257" t="s">
        <v>1</v>
      </c>
      <c r="F400" s="258" t="s">
        <v>252</v>
      </c>
      <c r="G400" s="256"/>
      <c r="H400" s="259">
        <v>80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5" t="s">
        <v>178</v>
      </c>
      <c r="AU400" s="265" t="s">
        <v>85</v>
      </c>
      <c r="AV400" s="14" t="s">
        <v>85</v>
      </c>
      <c r="AW400" s="14" t="s">
        <v>34</v>
      </c>
      <c r="AX400" s="14" t="s">
        <v>76</v>
      </c>
      <c r="AY400" s="265" t="s">
        <v>166</v>
      </c>
    </row>
    <row r="401" s="14" customFormat="1">
      <c r="A401" s="14"/>
      <c r="B401" s="255"/>
      <c r="C401" s="256"/>
      <c r="D401" s="246" t="s">
        <v>178</v>
      </c>
      <c r="E401" s="257" t="s">
        <v>1</v>
      </c>
      <c r="F401" s="258" t="s">
        <v>258</v>
      </c>
      <c r="G401" s="256"/>
      <c r="H401" s="259">
        <v>12.5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178</v>
      </c>
      <c r="AU401" s="265" t="s">
        <v>85</v>
      </c>
      <c r="AV401" s="14" t="s">
        <v>85</v>
      </c>
      <c r="AW401" s="14" t="s">
        <v>34</v>
      </c>
      <c r="AX401" s="14" t="s">
        <v>76</v>
      </c>
      <c r="AY401" s="265" t="s">
        <v>166</v>
      </c>
    </row>
    <row r="402" s="14" customFormat="1">
      <c r="A402" s="14"/>
      <c r="B402" s="255"/>
      <c r="C402" s="256"/>
      <c r="D402" s="246" t="s">
        <v>178</v>
      </c>
      <c r="E402" s="257" t="s">
        <v>1</v>
      </c>
      <c r="F402" s="258" t="s">
        <v>259</v>
      </c>
      <c r="G402" s="256"/>
      <c r="H402" s="259">
        <v>11.4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5" t="s">
        <v>178</v>
      </c>
      <c r="AU402" s="265" t="s">
        <v>85</v>
      </c>
      <c r="AV402" s="14" t="s">
        <v>85</v>
      </c>
      <c r="AW402" s="14" t="s">
        <v>34</v>
      </c>
      <c r="AX402" s="14" t="s">
        <v>76</v>
      </c>
      <c r="AY402" s="265" t="s">
        <v>166</v>
      </c>
    </row>
    <row r="403" s="14" customFormat="1">
      <c r="A403" s="14"/>
      <c r="B403" s="255"/>
      <c r="C403" s="256"/>
      <c r="D403" s="246" t="s">
        <v>178</v>
      </c>
      <c r="E403" s="257" t="s">
        <v>1</v>
      </c>
      <c r="F403" s="258" t="s">
        <v>260</v>
      </c>
      <c r="G403" s="256"/>
      <c r="H403" s="259">
        <v>10.300000000000001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5" t="s">
        <v>178</v>
      </c>
      <c r="AU403" s="265" t="s">
        <v>85</v>
      </c>
      <c r="AV403" s="14" t="s">
        <v>85</v>
      </c>
      <c r="AW403" s="14" t="s">
        <v>34</v>
      </c>
      <c r="AX403" s="14" t="s">
        <v>76</v>
      </c>
      <c r="AY403" s="265" t="s">
        <v>166</v>
      </c>
    </row>
    <row r="404" s="14" customFormat="1">
      <c r="A404" s="14"/>
      <c r="B404" s="255"/>
      <c r="C404" s="256"/>
      <c r="D404" s="246" t="s">
        <v>178</v>
      </c>
      <c r="E404" s="257" t="s">
        <v>1</v>
      </c>
      <c r="F404" s="258" t="s">
        <v>253</v>
      </c>
      <c r="G404" s="256"/>
      <c r="H404" s="259">
        <v>17.699999999999999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178</v>
      </c>
      <c r="AU404" s="265" t="s">
        <v>85</v>
      </c>
      <c r="AV404" s="14" t="s">
        <v>85</v>
      </c>
      <c r="AW404" s="14" t="s">
        <v>34</v>
      </c>
      <c r="AX404" s="14" t="s">
        <v>76</v>
      </c>
      <c r="AY404" s="265" t="s">
        <v>166</v>
      </c>
    </row>
    <row r="405" s="2" customFormat="1" ht="36" customHeight="1">
      <c r="A405" s="38"/>
      <c r="B405" s="39"/>
      <c r="C405" s="266" t="s">
        <v>510</v>
      </c>
      <c r="D405" s="266" t="s">
        <v>490</v>
      </c>
      <c r="E405" s="267" t="s">
        <v>511</v>
      </c>
      <c r="F405" s="268" t="s">
        <v>512</v>
      </c>
      <c r="G405" s="269" t="s">
        <v>172</v>
      </c>
      <c r="H405" s="270">
        <v>26.379999999999999</v>
      </c>
      <c r="I405" s="271"/>
      <c r="J405" s="272">
        <f>ROUND(I405*H405,2)</f>
        <v>0</v>
      </c>
      <c r="K405" s="268" t="s">
        <v>173</v>
      </c>
      <c r="L405" s="273"/>
      <c r="M405" s="274" t="s">
        <v>1</v>
      </c>
      <c r="N405" s="275" t="s">
        <v>41</v>
      </c>
      <c r="O405" s="91"/>
      <c r="P405" s="235">
        <f>O405*H405</f>
        <v>0</v>
      </c>
      <c r="Q405" s="235">
        <v>0.0030000000000000001</v>
      </c>
      <c r="R405" s="235">
        <f>Q405*H405</f>
        <v>0.079140000000000002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386</v>
      </c>
      <c r="AT405" s="237" t="s">
        <v>490</v>
      </c>
      <c r="AU405" s="237" t="s">
        <v>85</v>
      </c>
      <c r="AY405" s="17" t="s">
        <v>166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83</v>
      </c>
      <c r="BK405" s="238">
        <f>ROUND(I405*H405,2)</f>
        <v>0</v>
      </c>
      <c r="BL405" s="17" t="s">
        <v>201</v>
      </c>
      <c r="BM405" s="237" t="s">
        <v>513</v>
      </c>
    </row>
    <row r="406" s="13" customFormat="1">
      <c r="A406" s="13"/>
      <c r="B406" s="244"/>
      <c r="C406" s="245"/>
      <c r="D406" s="246" t="s">
        <v>178</v>
      </c>
      <c r="E406" s="247" t="s">
        <v>1</v>
      </c>
      <c r="F406" s="248" t="s">
        <v>487</v>
      </c>
      <c r="G406" s="245"/>
      <c r="H406" s="247" t="s">
        <v>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178</v>
      </c>
      <c r="AU406" s="254" t="s">
        <v>85</v>
      </c>
      <c r="AV406" s="13" t="s">
        <v>83</v>
      </c>
      <c r="AW406" s="13" t="s">
        <v>34</v>
      </c>
      <c r="AX406" s="13" t="s">
        <v>76</v>
      </c>
      <c r="AY406" s="254" t="s">
        <v>166</v>
      </c>
    </row>
    <row r="407" s="13" customFormat="1">
      <c r="A407" s="13"/>
      <c r="B407" s="244"/>
      <c r="C407" s="245"/>
      <c r="D407" s="246" t="s">
        <v>178</v>
      </c>
      <c r="E407" s="247" t="s">
        <v>1</v>
      </c>
      <c r="F407" s="248" t="s">
        <v>488</v>
      </c>
      <c r="G407" s="245"/>
      <c r="H407" s="247" t="s">
        <v>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178</v>
      </c>
      <c r="AU407" s="254" t="s">
        <v>85</v>
      </c>
      <c r="AV407" s="13" t="s">
        <v>83</v>
      </c>
      <c r="AW407" s="13" t="s">
        <v>34</v>
      </c>
      <c r="AX407" s="13" t="s">
        <v>76</v>
      </c>
      <c r="AY407" s="254" t="s">
        <v>166</v>
      </c>
    </row>
    <row r="408" s="13" customFormat="1">
      <c r="A408" s="13"/>
      <c r="B408" s="244"/>
      <c r="C408" s="245"/>
      <c r="D408" s="246" t="s">
        <v>178</v>
      </c>
      <c r="E408" s="247" t="s">
        <v>1</v>
      </c>
      <c r="F408" s="248" t="s">
        <v>180</v>
      </c>
      <c r="G408" s="245"/>
      <c r="H408" s="247" t="s">
        <v>1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4" t="s">
        <v>178</v>
      </c>
      <c r="AU408" s="254" t="s">
        <v>85</v>
      </c>
      <c r="AV408" s="13" t="s">
        <v>83</v>
      </c>
      <c r="AW408" s="13" t="s">
        <v>34</v>
      </c>
      <c r="AX408" s="13" t="s">
        <v>76</v>
      </c>
      <c r="AY408" s="254" t="s">
        <v>166</v>
      </c>
    </row>
    <row r="409" s="13" customFormat="1">
      <c r="A409" s="13"/>
      <c r="B409" s="244"/>
      <c r="C409" s="245"/>
      <c r="D409" s="246" t="s">
        <v>178</v>
      </c>
      <c r="E409" s="247" t="s">
        <v>1</v>
      </c>
      <c r="F409" s="248" t="s">
        <v>232</v>
      </c>
      <c r="G409" s="245"/>
      <c r="H409" s="247" t="s">
        <v>1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178</v>
      </c>
      <c r="AU409" s="254" t="s">
        <v>85</v>
      </c>
      <c r="AV409" s="13" t="s">
        <v>83</v>
      </c>
      <c r="AW409" s="13" t="s">
        <v>34</v>
      </c>
      <c r="AX409" s="13" t="s">
        <v>76</v>
      </c>
      <c r="AY409" s="254" t="s">
        <v>166</v>
      </c>
    </row>
    <row r="410" s="14" customFormat="1">
      <c r="A410" s="14"/>
      <c r="B410" s="255"/>
      <c r="C410" s="256"/>
      <c r="D410" s="246" t="s">
        <v>178</v>
      </c>
      <c r="E410" s="257" t="s">
        <v>1</v>
      </c>
      <c r="F410" s="258" t="s">
        <v>252</v>
      </c>
      <c r="G410" s="256"/>
      <c r="H410" s="259">
        <v>80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5" t="s">
        <v>178</v>
      </c>
      <c r="AU410" s="265" t="s">
        <v>85</v>
      </c>
      <c r="AV410" s="14" t="s">
        <v>85</v>
      </c>
      <c r="AW410" s="14" t="s">
        <v>34</v>
      </c>
      <c r="AX410" s="14" t="s">
        <v>76</v>
      </c>
      <c r="AY410" s="265" t="s">
        <v>166</v>
      </c>
    </row>
    <row r="411" s="14" customFormat="1">
      <c r="A411" s="14"/>
      <c r="B411" s="255"/>
      <c r="C411" s="256"/>
      <c r="D411" s="246" t="s">
        <v>178</v>
      </c>
      <c r="E411" s="257" t="s">
        <v>1</v>
      </c>
      <c r="F411" s="258" t="s">
        <v>258</v>
      </c>
      <c r="G411" s="256"/>
      <c r="H411" s="259">
        <v>12.5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178</v>
      </c>
      <c r="AU411" s="265" t="s">
        <v>85</v>
      </c>
      <c r="AV411" s="14" t="s">
        <v>85</v>
      </c>
      <c r="AW411" s="14" t="s">
        <v>34</v>
      </c>
      <c r="AX411" s="14" t="s">
        <v>76</v>
      </c>
      <c r="AY411" s="265" t="s">
        <v>166</v>
      </c>
    </row>
    <row r="412" s="14" customFormat="1">
      <c r="A412" s="14"/>
      <c r="B412" s="255"/>
      <c r="C412" s="256"/>
      <c r="D412" s="246" t="s">
        <v>178</v>
      </c>
      <c r="E412" s="257" t="s">
        <v>1</v>
      </c>
      <c r="F412" s="258" t="s">
        <v>259</v>
      </c>
      <c r="G412" s="256"/>
      <c r="H412" s="259">
        <v>11.4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178</v>
      </c>
      <c r="AU412" s="265" t="s">
        <v>85</v>
      </c>
      <c r="AV412" s="14" t="s">
        <v>85</v>
      </c>
      <c r="AW412" s="14" t="s">
        <v>34</v>
      </c>
      <c r="AX412" s="14" t="s">
        <v>76</v>
      </c>
      <c r="AY412" s="265" t="s">
        <v>166</v>
      </c>
    </row>
    <row r="413" s="14" customFormat="1">
      <c r="A413" s="14"/>
      <c r="B413" s="255"/>
      <c r="C413" s="256"/>
      <c r="D413" s="246" t="s">
        <v>178</v>
      </c>
      <c r="E413" s="257" t="s">
        <v>1</v>
      </c>
      <c r="F413" s="258" t="s">
        <v>260</v>
      </c>
      <c r="G413" s="256"/>
      <c r="H413" s="259">
        <v>10.300000000000001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5" t="s">
        <v>178</v>
      </c>
      <c r="AU413" s="265" t="s">
        <v>85</v>
      </c>
      <c r="AV413" s="14" t="s">
        <v>85</v>
      </c>
      <c r="AW413" s="14" t="s">
        <v>34</v>
      </c>
      <c r="AX413" s="14" t="s">
        <v>76</v>
      </c>
      <c r="AY413" s="265" t="s">
        <v>166</v>
      </c>
    </row>
    <row r="414" s="14" customFormat="1">
      <c r="A414" s="14"/>
      <c r="B414" s="255"/>
      <c r="C414" s="256"/>
      <c r="D414" s="246" t="s">
        <v>178</v>
      </c>
      <c r="E414" s="257" t="s">
        <v>1</v>
      </c>
      <c r="F414" s="258" t="s">
        <v>253</v>
      </c>
      <c r="G414" s="256"/>
      <c r="H414" s="259">
        <v>17.699999999999999</v>
      </c>
      <c r="I414" s="260"/>
      <c r="J414" s="256"/>
      <c r="K414" s="256"/>
      <c r="L414" s="261"/>
      <c r="M414" s="262"/>
      <c r="N414" s="263"/>
      <c r="O414" s="263"/>
      <c r="P414" s="263"/>
      <c r="Q414" s="263"/>
      <c r="R414" s="263"/>
      <c r="S414" s="263"/>
      <c r="T414" s="26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5" t="s">
        <v>178</v>
      </c>
      <c r="AU414" s="265" t="s">
        <v>85</v>
      </c>
      <c r="AV414" s="14" t="s">
        <v>85</v>
      </c>
      <c r="AW414" s="14" t="s">
        <v>34</v>
      </c>
      <c r="AX414" s="14" t="s">
        <v>76</v>
      </c>
      <c r="AY414" s="265" t="s">
        <v>166</v>
      </c>
    </row>
    <row r="415" s="14" customFormat="1">
      <c r="A415" s="14"/>
      <c r="B415" s="255"/>
      <c r="C415" s="256"/>
      <c r="D415" s="246" t="s">
        <v>178</v>
      </c>
      <c r="E415" s="256"/>
      <c r="F415" s="258" t="s">
        <v>514</v>
      </c>
      <c r="G415" s="256"/>
      <c r="H415" s="259">
        <v>26.379999999999999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178</v>
      </c>
      <c r="AU415" s="265" t="s">
        <v>85</v>
      </c>
      <c r="AV415" s="14" t="s">
        <v>85</v>
      </c>
      <c r="AW415" s="14" t="s">
        <v>4</v>
      </c>
      <c r="AX415" s="14" t="s">
        <v>83</v>
      </c>
      <c r="AY415" s="265" t="s">
        <v>166</v>
      </c>
    </row>
    <row r="416" s="2" customFormat="1" ht="36" customHeight="1">
      <c r="A416" s="38"/>
      <c r="B416" s="39"/>
      <c r="C416" s="226" t="s">
        <v>515</v>
      </c>
      <c r="D416" s="226" t="s">
        <v>169</v>
      </c>
      <c r="E416" s="227" t="s">
        <v>516</v>
      </c>
      <c r="F416" s="228" t="s">
        <v>517</v>
      </c>
      <c r="G416" s="229" t="s">
        <v>518</v>
      </c>
      <c r="H416" s="276"/>
      <c r="I416" s="231"/>
      <c r="J416" s="232">
        <f>ROUND(I416*H416,2)</f>
        <v>0</v>
      </c>
      <c r="K416" s="228" t="s">
        <v>173</v>
      </c>
      <c r="L416" s="44"/>
      <c r="M416" s="233" t="s">
        <v>1</v>
      </c>
      <c r="N416" s="234" t="s">
        <v>41</v>
      </c>
      <c r="O416" s="91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201</v>
      </c>
      <c r="AT416" s="237" t="s">
        <v>169</v>
      </c>
      <c r="AU416" s="237" t="s">
        <v>85</v>
      </c>
      <c r="AY416" s="17" t="s">
        <v>166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201</v>
      </c>
      <c r="BM416" s="237" t="s">
        <v>519</v>
      </c>
    </row>
    <row r="417" s="2" customFormat="1">
      <c r="A417" s="38"/>
      <c r="B417" s="39"/>
      <c r="C417" s="40"/>
      <c r="D417" s="239" t="s">
        <v>176</v>
      </c>
      <c r="E417" s="40"/>
      <c r="F417" s="240" t="s">
        <v>520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176</v>
      </c>
      <c r="AU417" s="17" t="s">
        <v>85</v>
      </c>
    </row>
    <row r="418" s="12" customFormat="1" ht="22.8" customHeight="1">
      <c r="A418" s="12"/>
      <c r="B418" s="210"/>
      <c r="C418" s="211"/>
      <c r="D418" s="212" t="s">
        <v>75</v>
      </c>
      <c r="E418" s="224" t="s">
        <v>521</v>
      </c>
      <c r="F418" s="224" t="s">
        <v>522</v>
      </c>
      <c r="G418" s="211"/>
      <c r="H418" s="211"/>
      <c r="I418" s="214"/>
      <c r="J418" s="225">
        <f>BK418</f>
        <v>0</v>
      </c>
      <c r="K418" s="211"/>
      <c r="L418" s="216"/>
      <c r="M418" s="217"/>
      <c r="N418" s="218"/>
      <c r="O418" s="218"/>
      <c r="P418" s="219">
        <f>P419+P420+P421</f>
        <v>0</v>
      </c>
      <c r="Q418" s="218"/>
      <c r="R418" s="219">
        <f>R419+R420+R421</f>
        <v>0</v>
      </c>
      <c r="S418" s="218"/>
      <c r="T418" s="220">
        <f>T419+T420+T421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21" t="s">
        <v>83</v>
      </c>
      <c r="AT418" s="222" t="s">
        <v>75</v>
      </c>
      <c r="AU418" s="222" t="s">
        <v>83</v>
      </c>
      <c r="AY418" s="221" t="s">
        <v>166</v>
      </c>
      <c r="BK418" s="223">
        <f>BK419+BK420+BK421</f>
        <v>0</v>
      </c>
    </row>
    <row r="419" s="2" customFormat="1" ht="36" customHeight="1">
      <c r="A419" s="38"/>
      <c r="B419" s="39"/>
      <c r="C419" s="226" t="s">
        <v>523</v>
      </c>
      <c r="D419" s="226" t="s">
        <v>169</v>
      </c>
      <c r="E419" s="227" t="s">
        <v>524</v>
      </c>
      <c r="F419" s="228" t="s">
        <v>525</v>
      </c>
      <c r="G419" s="229" t="s">
        <v>518</v>
      </c>
      <c r="H419" s="276"/>
      <c r="I419" s="231"/>
      <c r="J419" s="232">
        <f>ROUND(I419*H419,2)</f>
        <v>0</v>
      </c>
      <c r="K419" s="228" t="s">
        <v>173</v>
      </c>
      <c r="L419" s="44"/>
      <c r="M419" s="233" t="s">
        <v>1</v>
      </c>
      <c r="N419" s="234" t="s">
        <v>41</v>
      </c>
      <c r="O419" s="91"/>
      <c r="P419" s="235">
        <f>O419*H419</f>
        <v>0</v>
      </c>
      <c r="Q419" s="235">
        <v>0</v>
      </c>
      <c r="R419" s="235">
        <f>Q419*H419</f>
        <v>0</v>
      </c>
      <c r="S419" s="235">
        <v>0</v>
      </c>
      <c r="T419" s="23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7" t="s">
        <v>201</v>
      </c>
      <c r="AT419" s="237" t="s">
        <v>169</v>
      </c>
      <c r="AU419" s="237" t="s">
        <v>85</v>
      </c>
      <c r="AY419" s="17" t="s">
        <v>166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7" t="s">
        <v>83</v>
      </c>
      <c r="BK419" s="238">
        <f>ROUND(I419*H419,2)</f>
        <v>0</v>
      </c>
      <c r="BL419" s="17" t="s">
        <v>201</v>
      </c>
      <c r="BM419" s="237" t="s">
        <v>526</v>
      </c>
    </row>
    <row r="420" s="2" customFormat="1">
      <c r="A420" s="38"/>
      <c r="B420" s="39"/>
      <c r="C420" s="40"/>
      <c r="D420" s="239" t="s">
        <v>176</v>
      </c>
      <c r="E420" s="40"/>
      <c r="F420" s="240" t="s">
        <v>527</v>
      </c>
      <c r="G420" s="40"/>
      <c r="H420" s="40"/>
      <c r="I420" s="241"/>
      <c r="J420" s="40"/>
      <c r="K420" s="40"/>
      <c r="L420" s="44"/>
      <c r="M420" s="242"/>
      <c r="N420" s="243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176</v>
      </c>
      <c r="AU420" s="17" t="s">
        <v>85</v>
      </c>
    </row>
    <row r="421" s="12" customFormat="1" ht="20.88" customHeight="1">
      <c r="A421" s="12"/>
      <c r="B421" s="210"/>
      <c r="C421" s="211"/>
      <c r="D421" s="212" t="s">
        <v>75</v>
      </c>
      <c r="E421" s="224" t="s">
        <v>528</v>
      </c>
      <c r="F421" s="224" t="s">
        <v>529</v>
      </c>
      <c r="G421" s="211"/>
      <c r="H421" s="211"/>
      <c r="I421" s="214"/>
      <c r="J421" s="225">
        <f>BK421</f>
        <v>0</v>
      </c>
      <c r="K421" s="211"/>
      <c r="L421" s="216"/>
      <c r="M421" s="217"/>
      <c r="N421" s="218"/>
      <c r="O421" s="218"/>
      <c r="P421" s="219">
        <f>SUM(P422:P423)</f>
        <v>0</v>
      </c>
      <c r="Q421" s="218"/>
      <c r="R421" s="219">
        <f>SUM(R422:R423)</f>
        <v>0</v>
      </c>
      <c r="S421" s="218"/>
      <c r="T421" s="220">
        <f>SUM(T422:T423)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1" t="s">
        <v>83</v>
      </c>
      <c r="AT421" s="222" t="s">
        <v>75</v>
      </c>
      <c r="AU421" s="222" t="s">
        <v>85</v>
      </c>
      <c r="AY421" s="221" t="s">
        <v>166</v>
      </c>
      <c r="BK421" s="223">
        <f>SUM(BK422:BK423)</f>
        <v>0</v>
      </c>
    </row>
    <row r="422" s="2" customFormat="1" ht="48" customHeight="1">
      <c r="A422" s="38"/>
      <c r="B422" s="39"/>
      <c r="C422" s="226" t="s">
        <v>530</v>
      </c>
      <c r="D422" s="226" t="s">
        <v>169</v>
      </c>
      <c r="E422" s="227" t="s">
        <v>531</v>
      </c>
      <c r="F422" s="228" t="s">
        <v>532</v>
      </c>
      <c r="G422" s="229" t="s">
        <v>533</v>
      </c>
      <c r="H422" s="230">
        <v>1</v>
      </c>
      <c r="I422" s="231"/>
      <c r="J422" s="232">
        <f>ROUND(I422*H422,2)</f>
        <v>0</v>
      </c>
      <c r="K422" s="228" t="s">
        <v>1</v>
      </c>
      <c r="L422" s="44"/>
      <c r="M422" s="233" t="s">
        <v>1</v>
      </c>
      <c r="N422" s="234" t="s">
        <v>41</v>
      </c>
      <c r="O422" s="91"/>
      <c r="P422" s="235">
        <f>O422*H422</f>
        <v>0</v>
      </c>
      <c r="Q422" s="235">
        <v>0</v>
      </c>
      <c r="R422" s="235">
        <f>Q422*H422</f>
        <v>0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201</v>
      </c>
      <c r="AT422" s="237" t="s">
        <v>169</v>
      </c>
      <c r="AU422" s="237" t="s">
        <v>167</v>
      </c>
      <c r="AY422" s="17" t="s">
        <v>166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83</v>
      </c>
      <c r="BK422" s="238">
        <f>ROUND(I422*H422,2)</f>
        <v>0</v>
      </c>
      <c r="BL422" s="17" t="s">
        <v>201</v>
      </c>
      <c r="BM422" s="237" t="s">
        <v>534</v>
      </c>
    </row>
    <row r="423" s="2" customFormat="1" ht="40.8" customHeight="1">
      <c r="A423" s="38"/>
      <c r="B423" s="39"/>
      <c r="C423" s="226" t="s">
        <v>535</v>
      </c>
      <c r="D423" s="226" t="s">
        <v>169</v>
      </c>
      <c r="E423" s="227" t="s">
        <v>536</v>
      </c>
      <c r="F423" s="228" t="s">
        <v>537</v>
      </c>
      <c r="G423" s="229" t="s">
        <v>533</v>
      </c>
      <c r="H423" s="230">
        <v>1</v>
      </c>
      <c r="I423" s="231"/>
      <c r="J423" s="232">
        <f>ROUND(I423*H423,2)</f>
        <v>0</v>
      </c>
      <c r="K423" s="228" t="s">
        <v>1</v>
      </c>
      <c r="L423" s="44"/>
      <c r="M423" s="233" t="s">
        <v>1</v>
      </c>
      <c r="N423" s="234" t="s">
        <v>41</v>
      </c>
      <c r="O423" s="91"/>
      <c r="P423" s="235">
        <f>O423*H423</f>
        <v>0</v>
      </c>
      <c r="Q423" s="235">
        <v>0</v>
      </c>
      <c r="R423" s="235">
        <f>Q423*H423</f>
        <v>0</v>
      </c>
      <c r="S423" s="235">
        <v>0</v>
      </c>
      <c r="T423" s="23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7" t="s">
        <v>201</v>
      </c>
      <c r="AT423" s="237" t="s">
        <v>169</v>
      </c>
      <c r="AU423" s="237" t="s">
        <v>167</v>
      </c>
      <c r="AY423" s="17" t="s">
        <v>166</v>
      </c>
      <c r="BE423" s="238">
        <f>IF(N423="základní",J423,0)</f>
        <v>0</v>
      </c>
      <c r="BF423" s="238">
        <f>IF(N423="snížená",J423,0)</f>
        <v>0</v>
      </c>
      <c r="BG423" s="238">
        <f>IF(N423="zákl. přenesená",J423,0)</f>
        <v>0</v>
      </c>
      <c r="BH423" s="238">
        <f>IF(N423="sníž. přenesená",J423,0)</f>
        <v>0</v>
      </c>
      <c r="BI423" s="238">
        <f>IF(N423="nulová",J423,0)</f>
        <v>0</v>
      </c>
      <c r="BJ423" s="17" t="s">
        <v>83</v>
      </c>
      <c r="BK423" s="238">
        <f>ROUND(I423*H423,2)</f>
        <v>0</v>
      </c>
      <c r="BL423" s="17" t="s">
        <v>201</v>
      </c>
      <c r="BM423" s="237" t="s">
        <v>538</v>
      </c>
    </row>
    <row r="424" s="12" customFormat="1" ht="22.8" customHeight="1">
      <c r="A424" s="12"/>
      <c r="B424" s="210"/>
      <c r="C424" s="211"/>
      <c r="D424" s="212" t="s">
        <v>75</v>
      </c>
      <c r="E424" s="224" t="s">
        <v>539</v>
      </c>
      <c r="F424" s="224" t="s">
        <v>540</v>
      </c>
      <c r="G424" s="211"/>
      <c r="H424" s="211"/>
      <c r="I424" s="214"/>
      <c r="J424" s="225">
        <f>BK424</f>
        <v>0</v>
      </c>
      <c r="K424" s="211"/>
      <c r="L424" s="216"/>
      <c r="M424" s="217"/>
      <c r="N424" s="218"/>
      <c r="O424" s="218"/>
      <c r="P424" s="219">
        <f>P425+P426+P427+P445+P485</f>
        <v>0</v>
      </c>
      <c r="Q424" s="218"/>
      <c r="R424" s="219">
        <f>R425+R426+R427+R445+R485</f>
        <v>0</v>
      </c>
      <c r="S424" s="218"/>
      <c r="T424" s="220">
        <f>T425+T426+T427+T445+T485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21" t="s">
        <v>85</v>
      </c>
      <c r="AT424" s="222" t="s">
        <v>75</v>
      </c>
      <c r="AU424" s="222" t="s">
        <v>83</v>
      </c>
      <c r="AY424" s="221" t="s">
        <v>166</v>
      </c>
      <c r="BK424" s="223">
        <f>BK425+BK426+BK427+BK445+BK485</f>
        <v>0</v>
      </c>
    </row>
    <row r="425" s="2" customFormat="1" ht="36" customHeight="1">
      <c r="A425" s="38"/>
      <c r="B425" s="39"/>
      <c r="C425" s="226" t="s">
        <v>541</v>
      </c>
      <c r="D425" s="226" t="s">
        <v>169</v>
      </c>
      <c r="E425" s="227" t="s">
        <v>542</v>
      </c>
      <c r="F425" s="228" t="s">
        <v>543</v>
      </c>
      <c r="G425" s="229" t="s">
        <v>518</v>
      </c>
      <c r="H425" s="276"/>
      <c r="I425" s="231"/>
      <c r="J425" s="232">
        <f>ROUND(I425*H425,2)</f>
        <v>0</v>
      </c>
      <c r="K425" s="228" t="s">
        <v>173</v>
      </c>
      <c r="L425" s="44"/>
      <c r="M425" s="233" t="s">
        <v>1</v>
      </c>
      <c r="N425" s="234" t="s">
        <v>41</v>
      </c>
      <c r="O425" s="91"/>
      <c r="P425" s="235">
        <f>O425*H425</f>
        <v>0</v>
      </c>
      <c r="Q425" s="235">
        <v>0</v>
      </c>
      <c r="R425" s="235">
        <f>Q425*H425</f>
        <v>0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201</v>
      </c>
      <c r="AT425" s="237" t="s">
        <v>169</v>
      </c>
      <c r="AU425" s="237" t="s">
        <v>85</v>
      </c>
      <c r="AY425" s="17" t="s">
        <v>166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83</v>
      </c>
      <c r="BK425" s="238">
        <f>ROUND(I425*H425,2)</f>
        <v>0</v>
      </c>
      <c r="BL425" s="17" t="s">
        <v>201</v>
      </c>
      <c r="BM425" s="237" t="s">
        <v>544</v>
      </c>
    </row>
    <row r="426" s="2" customFormat="1">
      <c r="A426" s="38"/>
      <c r="B426" s="39"/>
      <c r="C426" s="40"/>
      <c r="D426" s="239" t="s">
        <v>176</v>
      </c>
      <c r="E426" s="40"/>
      <c r="F426" s="240" t="s">
        <v>545</v>
      </c>
      <c r="G426" s="40"/>
      <c r="H426" s="40"/>
      <c r="I426" s="241"/>
      <c r="J426" s="40"/>
      <c r="K426" s="40"/>
      <c r="L426" s="44"/>
      <c r="M426" s="242"/>
      <c r="N426" s="243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176</v>
      </c>
      <c r="AU426" s="17" t="s">
        <v>85</v>
      </c>
    </row>
    <row r="427" s="12" customFormat="1" ht="20.88" customHeight="1">
      <c r="A427" s="12"/>
      <c r="B427" s="210"/>
      <c r="C427" s="211"/>
      <c r="D427" s="212" t="s">
        <v>75</v>
      </c>
      <c r="E427" s="224" t="s">
        <v>546</v>
      </c>
      <c r="F427" s="224" t="s">
        <v>547</v>
      </c>
      <c r="G427" s="211"/>
      <c r="H427" s="211"/>
      <c r="I427" s="214"/>
      <c r="J427" s="225">
        <f>BK427</f>
        <v>0</v>
      </c>
      <c r="K427" s="211"/>
      <c r="L427" s="216"/>
      <c r="M427" s="217"/>
      <c r="N427" s="218"/>
      <c r="O427" s="218"/>
      <c r="P427" s="219">
        <f>SUM(P428:P444)</f>
        <v>0</v>
      </c>
      <c r="Q427" s="218"/>
      <c r="R427" s="219">
        <f>SUM(R428:R444)</f>
        <v>0</v>
      </c>
      <c r="S427" s="218"/>
      <c r="T427" s="220">
        <f>SUM(T428:T444)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1" t="s">
        <v>85</v>
      </c>
      <c r="AT427" s="222" t="s">
        <v>75</v>
      </c>
      <c r="AU427" s="222" t="s">
        <v>85</v>
      </c>
      <c r="AY427" s="221" t="s">
        <v>166</v>
      </c>
      <c r="BK427" s="223">
        <f>SUM(BK428:BK444)</f>
        <v>0</v>
      </c>
    </row>
    <row r="428" s="2" customFormat="1" ht="60" customHeight="1">
      <c r="A428" s="38"/>
      <c r="B428" s="39"/>
      <c r="C428" s="226" t="s">
        <v>548</v>
      </c>
      <c r="D428" s="226" t="s">
        <v>169</v>
      </c>
      <c r="E428" s="227" t="s">
        <v>549</v>
      </c>
      <c r="F428" s="228" t="s">
        <v>550</v>
      </c>
      <c r="G428" s="229" t="s">
        <v>533</v>
      </c>
      <c r="H428" s="230">
        <v>1</v>
      </c>
      <c r="I428" s="231"/>
      <c r="J428" s="232">
        <f>ROUND(I428*H428,2)</f>
        <v>0</v>
      </c>
      <c r="K428" s="228" t="s">
        <v>1</v>
      </c>
      <c r="L428" s="44"/>
      <c r="M428" s="233" t="s">
        <v>1</v>
      </c>
      <c r="N428" s="234" t="s">
        <v>41</v>
      </c>
      <c r="O428" s="91"/>
      <c r="P428" s="235">
        <f>O428*H428</f>
        <v>0</v>
      </c>
      <c r="Q428" s="235">
        <v>0</v>
      </c>
      <c r="R428" s="235">
        <f>Q428*H428</f>
        <v>0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201</v>
      </c>
      <c r="AT428" s="237" t="s">
        <v>169</v>
      </c>
      <c r="AU428" s="237" t="s">
        <v>167</v>
      </c>
      <c r="AY428" s="17" t="s">
        <v>166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83</v>
      </c>
      <c r="BK428" s="238">
        <f>ROUND(I428*H428,2)</f>
        <v>0</v>
      </c>
      <c r="BL428" s="17" t="s">
        <v>201</v>
      </c>
      <c r="BM428" s="237" t="s">
        <v>551</v>
      </c>
    </row>
    <row r="429" s="2" customFormat="1" ht="69.6" customHeight="1">
      <c r="A429" s="38"/>
      <c r="B429" s="39"/>
      <c r="C429" s="226" t="s">
        <v>552</v>
      </c>
      <c r="D429" s="226" t="s">
        <v>169</v>
      </c>
      <c r="E429" s="227" t="s">
        <v>553</v>
      </c>
      <c r="F429" s="228" t="s">
        <v>554</v>
      </c>
      <c r="G429" s="229" t="s">
        <v>533</v>
      </c>
      <c r="H429" s="230">
        <v>1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201</v>
      </c>
      <c r="AT429" s="237" t="s">
        <v>169</v>
      </c>
      <c r="AU429" s="237" t="s">
        <v>167</v>
      </c>
      <c r="AY429" s="17" t="s">
        <v>166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201</v>
      </c>
      <c r="BM429" s="237" t="s">
        <v>555</v>
      </c>
    </row>
    <row r="430" s="2" customFormat="1" ht="40.8" customHeight="1">
      <c r="A430" s="38"/>
      <c r="B430" s="39"/>
      <c r="C430" s="226" t="s">
        <v>184</v>
      </c>
      <c r="D430" s="226" t="s">
        <v>169</v>
      </c>
      <c r="E430" s="227" t="s">
        <v>556</v>
      </c>
      <c r="F430" s="228" t="s">
        <v>557</v>
      </c>
      <c r="G430" s="229" t="s">
        <v>533</v>
      </c>
      <c r="H430" s="230">
        <v>1</v>
      </c>
      <c r="I430" s="231"/>
      <c r="J430" s="232">
        <f>ROUND(I430*H430,2)</f>
        <v>0</v>
      </c>
      <c r="K430" s="228" t="s">
        <v>1</v>
      </c>
      <c r="L430" s="44"/>
      <c r="M430" s="233" t="s">
        <v>1</v>
      </c>
      <c r="N430" s="234" t="s">
        <v>41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201</v>
      </c>
      <c r="AT430" s="237" t="s">
        <v>169</v>
      </c>
      <c r="AU430" s="237" t="s">
        <v>167</v>
      </c>
      <c r="AY430" s="17" t="s">
        <v>166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83</v>
      </c>
      <c r="BK430" s="238">
        <f>ROUND(I430*H430,2)</f>
        <v>0</v>
      </c>
      <c r="BL430" s="17" t="s">
        <v>201</v>
      </c>
      <c r="BM430" s="237" t="s">
        <v>558</v>
      </c>
    </row>
    <row r="431" s="2" customFormat="1" ht="40.8" customHeight="1">
      <c r="A431" s="38"/>
      <c r="B431" s="39"/>
      <c r="C431" s="226" t="s">
        <v>559</v>
      </c>
      <c r="D431" s="226" t="s">
        <v>169</v>
      </c>
      <c r="E431" s="227" t="s">
        <v>560</v>
      </c>
      <c r="F431" s="228" t="s">
        <v>561</v>
      </c>
      <c r="G431" s="229" t="s">
        <v>533</v>
      </c>
      <c r="H431" s="230">
        <v>3</v>
      </c>
      <c r="I431" s="231"/>
      <c r="J431" s="232">
        <f>ROUND(I431*H431,2)</f>
        <v>0</v>
      </c>
      <c r="K431" s="228" t="s">
        <v>1</v>
      </c>
      <c r="L431" s="44"/>
      <c r="M431" s="233" t="s">
        <v>1</v>
      </c>
      <c r="N431" s="234" t="s">
        <v>41</v>
      </c>
      <c r="O431" s="91"/>
      <c r="P431" s="235">
        <f>O431*H431</f>
        <v>0</v>
      </c>
      <c r="Q431" s="235">
        <v>0</v>
      </c>
      <c r="R431" s="235">
        <f>Q431*H431</f>
        <v>0</v>
      </c>
      <c r="S431" s="235">
        <v>0</v>
      </c>
      <c r="T431" s="23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7" t="s">
        <v>201</v>
      </c>
      <c r="AT431" s="237" t="s">
        <v>169</v>
      </c>
      <c r="AU431" s="237" t="s">
        <v>167</v>
      </c>
      <c r="AY431" s="17" t="s">
        <v>166</v>
      </c>
      <c r="BE431" s="238">
        <f>IF(N431="základní",J431,0)</f>
        <v>0</v>
      </c>
      <c r="BF431" s="238">
        <f>IF(N431="snížená",J431,0)</f>
        <v>0</v>
      </c>
      <c r="BG431" s="238">
        <f>IF(N431="zákl. přenesená",J431,0)</f>
        <v>0</v>
      </c>
      <c r="BH431" s="238">
        <f>IF(N431="sníž. přenesená",J431,0)</f>
        <v>0</v>
      </c>
      <c r="BI431" s="238">
        <f>IF(N431="nulová",J431,0)</f>
        <v>0</v>
      </c>
      <c r="BJ431" s="17" t="s">
        <v>83</v>
      </c>
      <c r="BK431" s="238">
        <f>ROUND(I431*H431,2)</f>
        <v>0</v>
      </c>
      <c r="BL431" s="17" t="s">
        <v>201</v>
      </c>
      <c r="BM431" s="237" t="s">
        <v>562</v>
      </c>
    </row>
    <row r="432" s="2" customFormat="1" ht="40.8" customHeight="1">
      <c r="A432" s="38"/>
      <c r="B432" s="39"/>
      <c r="C432" s="226" t="s">
        <v>563</v>
      </c>
      <c r="D432" s="226" t="s">
        <v>169</v>
      </c>
      <c r="E432" s="227" t="s">
        <v>564</v>
      </c>
      <c r="F432" s="228" t="s">
        <v>565</v>
      </c>
      <c r="G432" s="229" t="s">
        <v>533</v>
      </c>
      <c r="H432" s="230">
        <v>3</v>
      </c>
      <c r="I432" s="231"/>
      <c r="J432" s="232">
        <f>ROUND(I432*H432,2)</f>
        <v>0</v>
      </c>
      <c r="K432" s="228" t="s">
        <v>1</v>
      </c>
      <c r="L432" s="44"/>
      <c r="M432" s="233" t="s">
        <v>1</v>
      </c>
      <c r="N432" s="234" t="s">
        <v>41</v>
      </c>
      <c r="O432" s="91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201</v>
      </c>
      <c r="AT432" s="237" t="s">
        <v>169</v>
      </c>
      <c r="AU432" s="237" t="s">
        <v>167</v>
      </c>
      <c r="AY432" s="17" t="s">
        <v>166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83</v>
      </c>
      <c r="BK432" s="238">
        <f>ROUND(I432*H432,2)</f>
        <v>0</v>
      </c>
      <c r="BL432" s="17" t="s">
        <v>201</v>
      </c>
      <c r="BM432" s="237" t="s">
        <v>566</v>
      </c>
    </row>
    <row r="433" s="2" customFormat="1" ht="48" customHeight="1">
      <c r="A433" s="38"/>
      <c r="B433" s="39"/>
      <c r="C433" s="226" t="s">
        <v>567</v>
      </c>
      <c r="D433" s="226" t="s">
        <v>169</v>
      </c>
      <c r="E433" s="227" t="s">
        <v>568</v>
      </c>
      <c r="F433" s="228" t="s">
        <v>569</v>
      </c>
      <c r="G433" s="229" t="s">
        <v>533</v>
      </c>
      <c r="H433" s="230">
        <v>3</v>
      </c>
      <c r="I433" s="231"/>
      <c r="J433" s="232">
        <f>ROUND(I433*H433,2)</f>
        <v>0</v>
      </c>
      <c r="K433" s="228" t="s">
        <v>1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0</v>
      </c>
      <c r="R433" s="235">
        <f>Q433*H433</f>
        <v>0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201</v>
      </c>
      <c r="AT433" s="237" t="s">
        <v>169</v>
      </c>
      <c r="AU433" s="237" t="s">
        <v>167</v>
      </c>
      <c r="AY433" s="17" t="s">
        <v>166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201</v>
      </c>
      <c r="BM433" s="237" t="s">
        <v>570</v>
      </c>
    </row>
    <row r="434" s="2" customFormat="1" ht="48" customHeight="1">
      <c r="A434" s="38"/>
      <c r="B434" s="39"/>
      <c r="C434" s="226" t="s">
        <v>571</v>
      </c>
      <c r="D434" s="226" t="s">
        <v>169</v>
      </c>
      <c r="E434" s="227" t="s">
        <v>572</v>
      </c>
      <c r="F434" s="228" t="s">
        <v>573</v>
      </c>
      <c r="G434" s="229" t="s">
        <v>533</v>
      </c>
      <c r="H434" s="230">
        <v>2</v>
      </c>
      <c r="I434" s="231"/>
      <c r="J434" s="232">
        <f>ROUND(I434*H434,2)</f>
        <v>0</v>
      </c>
      <c r="K434" s="228" t="s">
        <v>1</v>
      </c>
      <c r="L434" s="44"/>
      <c r="M434" s="233" t="s">
        <v>1</v>
      </c>
      <c r="N434" s="234" t="s">
        <v>41</v>
      </c>
      <c r="O434" s="91"/>
      <c r="P434" s="235">
        <f>O434*H434</f>
        <v>0</v>
      </c>
      <c r="Q434" s="235">
        <v>0</v>
      </c>
      <c r="R434" s="235">
        <f>Q434*H434</f>
        <v>0</v>
      </c>
      <c r="S434" s="235">
        <v>0</v>
      </c>
      <c r="T434" s="23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201</v>
      </c>
      <c r="AT434" s="237" t="s">
        <v>169</v>
      </c>
      <c r="AU434" s="237" t="s">
        <v>167</v>
      </c>
      <c r="AY434" s="17" t="s">
        <v>166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83</v>
      </c>
      <c r="BK434" s="238">
        <f>ROUND(I434*H434,2)</f>
        <v>0</v>
      </c>
      <c r="BL434" s="17" t="s">
        <v>201</v>
      </c>
      <c r="BM434" s="237" t="s">
        <v>574</v>
      </c>
    </row>
    <row r="435" s="2" customFormat="1" ht="48" customHeight="1">
      <c r="A435" s="38"/>
      <c r="B435" s="39"/>
      <c r="C435" s="226" t="s">
        <v>575</v>
      </c>
      <c r="D435" s="226" t="s">
        <v>169</v>
      </c>
      <c r="E435" s="227" t="s">
        <v>576</v>
      </c>
      <c r="F435" s="228" t="s">
        <v>577</v>
      </c>
      <c r="G435" s="229" t="s">
        <v>533</v>
      </c>
      <c r="H435" s="230">
        <v>3</v>
      </c>
      <c r="I435" s="231"/>
      <c r="J435" s="232">
        <f>ROUND(I435*H435,2)</f>
        <v>0</v>
      </c>
      <c r="K435" s="228" t="s">
        <v>1</v>
      </c>
      <c r="L435" s="44"/>
      <c r="M435" s="233" t="s">
        <v>1</v>
      </c>
      <c r="N435" s="234" t="s">
        <v>41</v>
      </c>
      <c r="O435" s="91"/>
      <c r="P435" s="235">
        <f>O435*H435</f>
        <v>0</v>
      </c>
      <c r="Q435" s="235">
        <v>0</v>
      </c>
      <c r="R435" s="235">
        <f>Q435*H435</f>
        <v>0</v>
      </c>
      <c r="S435" s="235">
        <v>0</v>
      </c>
      <c r="T435" s="23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201</v>
      </c>
      <c r="AT435" s="237" t="s">
        <v>169</v>
      </c>
      <c r="AU435" s="237" t="s">
        <v>167</v>
      </c>
      <c r="AY435" s="17" t="s">
        <v>166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83</v>
      </c>
      <c r="BK435" s="238">
        <f>ROUND(I435*H435,2)</f>
        <v>0</v>
      </c>
      <c r="BL435" s="17" t="s">
        <v>201</v>
      </c>
      <c r="BM435" s="237" t="s">
        <v>578</v>
      </c>
    </row>
    <row r="436" s="2" customFormat="1" ht="26.4" customHeight="1">
      <c r="A436" s="38"/>
      <c r="B436" s="39"/>
      <c r="C436" s="226" t="s">
        <v>579</v>
      </c>
      <c r="D436" s="226" t="s">
        <v>169</v>
      </c>
      <c r="E436" s="227" t="s">
        <v>580</v>
      </c>
      <c r="F436" s="228" t="s">
        <v>581</v>
      </c>
      <c r="G436" s="229" t="s">
        <v>533</v>
      </c>
      <c r="H436" s="230">
        <v>1</v>
      </c>
      <c r="I436" s="231"/>
      <c r="J436" s="232">
        <f>ROUND(I436*H436,2)</f>
        <v>0</v>
      </c>
      <c r="K436" s="228" t="s">
        <v>1</v>
      </c>
      <c r="L436" s="44"/>
      <c r="M436" s="233" t="s">
        <v>1</v>
      </c>
      <c r="N436" s="234" t="s">
        <v>41</v>
      </c>
      <c r="O436" s="91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201</v>
      </c>
      <c r="AT436" s="237" t="s">
        <v>169</v>
      </c>
      <c r="AU436" s="237" t="s">
        <v>167</v>
      </c>
      <c r="AY436" s="17" t="s">
        <v>166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83</v>
      </c>
      <c r="BK436" s="238">
        <f>ROUND(I436*H436,2)</f>
        <v>0</v>
      </c>
      <c r="BL436" s="17" t="s">
        <v>201</v>
      </c>
      <c r="BM436" s="237" t="s">
        <v>582</v>
      </c>
    </row>
    <row r="437" s="13" customFormat="1">
      <c r="A437" s="13"/>
      <c r="B437" s="244"/>
      <c r="C437" s="245"/>
      <c r="D437" s="246" t="s">
        <v>178</v>
      </c>
      <c r="E437" s="247" t="s">
        <v>1</v>
      </c>
      <c r="F437" s="248" t="s">
        <v>583</v>
      </c>
      <c r="G437" s="245"/>
      <c r="H437" s="247" t="s">
        <v>1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178</v>
      </c>
      <c r="AU437" s="254" t="s">
        <v>167</v>
      </c>
      <c r="AV437" s="13" t="s">
        <v>83</v>
      </c>
      <c r="AW437" s="13" t="s">
        <v>34</v>
      </c>
      <c r="AX437" s="13" t="s">
        <v>76</v>
      </c>
      <c r="AY437" s="254" t="s">
        <v>166</v>
      </c>
    </row>
    <row r="438" s="13" customFormat="1">
      <c r="A438" s="13"/>
      <c r="B438" s="244"/>
      <c r="C438" s="245"/>
      <c r="D438" s="246" t="s">
        <v>178</v>
      </c>
      <c r="E438" s="247" t="s">
        <v>1</v>
      </c>
      <c r="F438" s="248" t="s">
        <v>584</v>
      </c>
      <c r="G438" s="245"/>
      <c r="H438" s="247" t="s">
        <v>1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4" t="s">
        <v>178</v>
      </c>
      <c r="AU438" s="254" t="s">
        <v>167</v>
      </c>
      <c r="AV438" s="13" t="s">
        <v>83</v>
      </c>
      <c r="AW438" s="13" t="s">
        <v>34</v>
      </c>
      <c r="AX438" s="13" t="s">
        <v>76</v>
      </c>
      <c r="AY438" s="254" t="s">
        <v>166</v>
      </c>
    </row>
    <row r="439" s="13" customFormat="1">
      <c r="A439" s="13"/>
      <c r="B439" s="244"/>
      <c r="C439" s="245"/>
      <c r="D439" s="246" t="s">
        <v>178</v>
      </c>
      <c r="E439" s="247" t="s">
        <v>1</v>
      </c>
      <c r="F439" s="248" t="s">
        <v>585</v>
      </c>
      <c r="G439" s="245"/>
      <c r="H439" s="247" t="s">
        <v>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178</v>
      </c>
      <c r="AU439" s="254" t="s">
        <v>167</v>
      </c>
      <c r="AV439" s="13" t="s">
        <v>83</v>
      </c>
      <c r="AW439" s="13" t="s">
        <v>34</v>
      </c>
      <c r="AX439" s="13" t="s">
        <v>76</v>
      </c>
      <c r="AY439" s="254" t="s">
        <v>166</v>
      </c>
    </row>
    <row r="440" s="13" customFormat="1">
      <c r="A440" s="13"/>
      <c r="B440" s="244"/>
      <c r="C440" s="245"/>
      <c r="D440" s="246" t="s">
        <v>178</v>
      </c>
      <c r="E440" s="247" t="s">
        <v>1</v>
      </c>
      <c r="F440" s="248" t="s">
        <v>586</v>
      </c>
      <c r="G440" s="245"/>
      <c r="H440" s="247" t="s">
        <v>1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178</v>
      </c>
      <c r="AU440" s="254" t="s">
        <v>167</v>
      </c>
      <c r="AV440" s="13" t="s">
        <v>83</v>
      </c>
      <c r="AW440" s="13" t="s">
        <v>34</v>
      </c>
      <c r="AX440" s="13" t="s">
        <v>76</v>
      </c>
      <c r="AY440" s="254" t="s">
        <v>166</v>
      </c>
    </row>
    <row r="441" s="14" customFormat="1">
      <c r="A441" s="14"/>
      <c r="B441" s="255"/>
      <c r="C441" s="256"/>
      <c r="D441" s="246" t="s">
        <v>178</v>
      </c>
      <c r="E441" s="257" t="s">
        <v>1</v>
      </c>
      <c r="F441" s="258" t="s">
        <v>83</v>
      </c>
      <c r="G441" s="256"/>
      <c r="H441" s="259">
        <v>1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5" t="s">
        <v>178</v>
      </c>
      <c r="AU441" s="265" t="s">
        <v>167</v>
      </c>
      <c r="AV441" s="14" t="s">
        <v>85</v>
      </c>
      <c r="AW441" s="14" t="s">
        <v>34</v>
      </c>
      <c r="AX441" s="14" t="s">
        <v>76</v>
      </c>
      <c r="AY441" s="265" t="s">
        <v>166</v>
      </c>
    </row>
    <row r="442" s="2" customFormat="1" ht="40.8" customHeight="1">
      <c r="A442" s="38"/>
      <c r="B442" s="39"/>
      <c r="C442" s="226" t="s">
        <v>587</v>
      </c>
      <c r="D442" s="226" t="s">
        <v>169</v>
      </c>
      <c r="E442" s="227" t="s">
        <v>588</v>
      </c>
      <c r="F442" s="228" t="s">
        <v>589</v>
      </c>
      <c r="G442" s="229" t="s">
        <v>172</v>
      </c>
      <c r="H442" s="230">
        <v>9</v>
      </c>
      <c r="I442" s="231"/>
      <c r="J442" s="232">
        <f>ROUND(I442*H442,2)</f>
        <v>0</v>
      </c>
      <c r="K442" s="228" t="s">
        <v>1</v>
      </c>
      <c r="L442" s="44"/>
      <c r="M442" s="233" t="s">
        <v>1</v>
      </c>
      <c r="N442" s="234" t="s">
        <v>41</v>
      </c>
      <c r="O442" s="91"/>
      <c r="P442" s="235">
        <f>O442*H442</f>
        <v>0</v>
      </c>
      <c r="Q442" s="235">
        <v>0</v>
      </c>
      <c r="R442" s="235">
        <f>Q442*H442</f>
        <v>0</v>
      </c>
      <c r="S442" s="235">
        <v>0</v>
      </c>
      <c r="T442" s="23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7" t="s">
        <v>201</v>
      </c>
      <c r="AT442" s="237" t="s">
        <v>169</v>
      </c>
      <c r="AU442" s="237" t="s">
        <v>167</v>
      </c>
      <c r="AY442" s="17" t="s">
        <v>166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83</v>
      </c>
      <c r="BK442" s="238">
        <f>ROUND(I442*H442,2)</f>
        <v>0</v>
      </c>
      <c r="BL442" s="17" t="s">
        <v>201</v>
      </c>
      <c r="BM442" s="237" t="s">
        <v>590</v>
      </c>
    </row>
    <row r="443" s="13" customFormat="1">
      <c r="A443" s="13"/>
      <c r="B443" s="244"/>
      <c r="C443" s="245"/>
      <c r="D443" s="246" t="s">
        <v>178</v>
      </c>
      <c r="E443" s="247" t="s">
        <v>1</v>
      </c>
      <c r="F443" s="248" t="s">
        <v>584</v>
      </c>
      <c r="G443" s="245"/>
      <c r="H443" s="247" t="s">
        <v>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178</v>
      </c>
      <c r="AU443" s="254" t="s">
        <v>167</v>
      </c>
      <c r="AV443" s="13" t="s">
        <v>83</v>
      </c>
      <c r="AW443" s="13" t="s">
        <v>34</v>
      </c>
      <c r="AX443" s="13" t="s">
        <v>76</v>
      </c>
      <c r="AY443" s="254" t="s">
        <v>166</v>
      </c>
    </row>
    <row r="444" s="14" customFormat="1">
      <c r="A444" s="14"/>
      <c r="B444" s="255"/>
      <c r="C444" s="256"/>
      <c r="D444" s="246" t="s">
        <v>178</v>
      </c>
      <c r="E444" s="257" t="s">
        <v>1</v>
      </c>
      <c r="F444" s="258" t="s">
        <v>591</v>
      </c>
      <c r="G444" s="256"/>
      <c r="H444" s="259">
        <v>9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5" t="s">
        <v>178</v>
      </c>
      <c r="AU444" s="265" t="s">
        <v>167</v>
      </c>
      <c r="AV444" s="14" t="s">
        <v>85</v>
      </c>
      <c r="AW444" s="14" t="s">
        <v>34</v>
      </c>
      <c r="AX444" s="14" t="s">
        <v>76</v>
      </c>
      <c r="AY444" s="265" t="s">
        <v>166</v>
      </c>
    </row>
    <row r="445" s="12" customFormat="1" ht="20.88" customHeight="1">
      <c r="A445" s="12"/>
      <c r="B445" s="210"/>
      <c r="C445" s="211"/>
      <c r="D445" s="212" t="s">
        <v>75</v>
      </c>
      <c r="E445" s="224" t="s">
        <v>592</v>
      </c>
      <c r="F445" s="224" t="s">
        <v>593</v>
      </c>
      <c r="G445" s="211"/>
      <c r="H445" s="211"/>
      <c r="I445" s="214"/>
      <c r="J445" s="225">
        <f>BK445</f>
        <v>0</v>
      </c>
      <c r="K445" s="211"/>
      <c r="L445" s="216"/>
      <c r="M445" s="217"/>
      <c r="N445" s="218"/>
      <c r="O445" s="218"/>
      <c r="P445" s="219">
        <f>SUM(P446:P484)</f>
        <v>0</v>
      </c>
      <c r="Q445" s="218"/>
      <c r="R445" s="219">
        <f>SUM(R446:R484)</f>
        <v>0</v>
      </c>
      <c r="S445" s="218"/>
      <c r="T445" s="220">
        <f>SUM(T446:T484)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21" t="s">
        <v>85</v>
      </c>
      <c r="AT445" s="222" t="s">
        <v>75</v>
      </c>
      <c r="AU445" s="222" t="s">
        <v>85</v>
      </c>
      <c r="AY445" s="221" t="s">
        <v>166</v>
      </c>
      <c r="BK445" s="223">
        <f>SUM(BK446:BK484)</f>
        <v>0</v>
      </c>
    </row>
    <row r="446" s="2" customFormat="1" ht="36" customHeight="1">
      <c r="A446" s="38"/>
      <c r="B446" s="39"/>
      <c r="C446" s="226" t="s">
        <v>594</v>
      </c>
      <c r="D446" s="226" t="s">
        <v>169</v>
      </c>
      <c r="E446" s="227" t="s">
        <v>595</v>
      </c>
      <c r="F446" s="228" t="s">
        <v>596</v>
      </c>
      <c r="G446" s="229" t="s">
        <v>298</v>
      </c>
      <c r="H446" s="230">
        <v>5.25</v>
      </c>
      <c r="I446" s="231"/>
      <c r="J446" s="232">
        <f>ROUND(I446*H446,2)</f>
        <v>0</v>
      </c>
      <c r="K446" s="228" t="s">
        <v>1</v>
      </c>
      <c r="L446" s="44"/>
      <c r="M446" s="233" t="s">
        <v>1</v>
      </c>
      <c r="N446" s="234" t="s">
        <v>41</v>
      </c>
      <c r="O446" s="91"/>
      <c r="P446" s="235">
        <f>O446*H446</f>
        <v>0</v>
      </c>
      <c r="Q446" s="235">
        <v>0</v>
      </c>
      <c r="R446" s="235">
        <f>Q446*H446</f>
        <v>0</v>
      </c>
      <c r="S446" s="235">
        <v>0</v>
      </c>
      <c r="T446" s="23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7" t="s">
        <v>201</v>
      </c>
      <c r="AT446" s="237" t="s">
        <v>169</v>
      </c>
      <c r="AU446" s="237" t="s">
        <v>167</v>
      </c>
      <c r="AY446" s="17" t="s">
        <v>166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7" t="s">
        <v>83</v>
      </c>
      <c r="BK446" s="238">
        <f>ROUND(I446*H446,2)</f>
        <v>0</v>
      </c>
      <c r="BL446" s="17" t="s">
        <v>201</v>
      </c>
      <c r="BM446" s="237" t="s">
        <v>597</v>
      </c>
    </row>
    <row r="447" s="13" customFormat="1">
      <c r="A447" s="13"/>
      <c r="B447" s="244"/>
      <c r="C447" s="245"/>
      <c r="D447" s="246" t="s">
        <v>178</v>
      </c>
      <c r="E447" s="247" t="s">
        <v>1</v>
      </c>
      <c r="F447" s="248" t="s">
        <v>598</v>
      </c>
      <c r="G447" s="245"/>
      <c r="H447" s="247" t="s">
        <v>1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4" t="s">
        <v>178</v>
      </c>
      <c r="AU447" s="254" t="s">
        <v>167</v>
      </c>
      <c r="AV447" s="13" t="s">
        <v>83</v>
      </c>
      <c r="AW447" s="13" t="s">
        <v>34</v>
      </c>
      <c r="AX447" s="13" t="s">
        <v>76</v>
      </c>
      <c r="AY447" s="254" t="s">
        <v>166</v>
      </c>
    </row>
    <row r="448" s="13" customFormat="1">
      <c r="A448" s="13"/>
      <c r="B448" s="244"/>
      <c r="C448" s="245"/>
      <c r="D448" s="246" t="s">
        <v>178</v>
      </c>
      <c r="E448" s="247" t="s">
        <v>1</v>
      </c>
      <c r="F448" s="248" t="s">
        <v>599</v>
      </c>
      <c r="G448" s="245"/>
      <c r="H448" s="247" t="s">
        <v>1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4" t="s">
        <v>178</v>
      </c>
      <c r="AU448" s="254" t="s">
        <v>167</v>
      </c>
      <c r="AV448" s="13" t="s">
        <v>83</v>
      </c>
      <c r="AW448" s="13" t="s">
        <v>34</v>
      </c>
      <c r="AX448" s="13" t="s">
        <v>76</v>
      </c>
      <c r="AY448" s="254" t="s">
        <v>166</v>
      </c>
    </row>
    <row r="449" s="14" customFormat="1">
      <c r="A449" s="14"/>
      <c r="B449" s="255"/>
      <c r="C449" s="256"/>
      <c r="D449" s="246" t="s">
        <v>178</v>
      </c>
      <c r="E449" s="257" t="s">
        <v>1</v>
      </c>
      <c r="F449" s="258" t="s">
        <v>600</v>
      </c>
      <c r="G449" s="256"/>
      <c r="H449" s="259">
        <v>5.25</v>
      </c>
      <c r="I449" s="260"/>
      <c r="J449" s="256"/>
      <c r="K449" s="256"/>
      <c r="L449" s="261"/>
      <c r="M449" s="262"/>
      <c r="N449" s="263"/>
      <c r="O449" s="263"/>
      <c r="P449" s="263"/>
      <c r="Q449" s="263"/>
      <c r="R449" s="263"/>
      <c r="S449" s="263"/>
      <c r="T449" s="26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5" t="s">
        <v>178</v>
      </c>
      <c r="AU449" s="265" t="s">
        <v>167</v>
      </c>
      <c r="AV449" s="14" t="s">
        <v>85</v>
      </c>
      <c r="AW449" s="14" t="s">
        <v>34</v>
      </c>
      <c r="AX449" s="14" t="s">
        <v>76</v>
      </c>
      <c r="AY449" s="265" t="s">
        <v>166</v>
      </c>
    </row>
    <row r="450" s="2" customFormat="1" ht="26.4" customHeight="1">
      <c r="A450" s="38"/>
      <c r="B450" s="39"/>
      <c r="C450" s="226" t="s">
        <v>601</v>
      </c>
      <c r="D450" s="226" t="s">
        <v>169</v>
      </c>
      <c r="E450" s="227" t="s">
        <v>602</v>
      </c>
      <c r="F450" s="228" t="s">
        <v>603</v>
      </c>
      <c r="G450" s="229" t="s">
        <v>298</v>
      </c>
      <c r="H450" s="230">
        <v>5.25</v>
      </c>
      <c r="I450" s="231"/>
      <c r="J450" s="232">
        <f>ROUND(I450*H450,2)</f>
        <v>0</v>
      </c>
      <c r="K450" s="228" t="s">
        <v>1</v>
      </c>
      <c r="L450" s="44"/>
      <c r="M450" s="233" t="s">
        <v>1</v>
      </c>
      <c r="N450" s="234" t="s">
        <v>41</v>
      </c>
      <c r="O450" s="91"/>
      <c r="P450" s="235">
        <f>O450*H450</f>
        <v>0</v>
      </c>
      <c r="Q450" s="235">
        <v>0</v>
      </c>
      <c r="R450" s="235">
        <f>Q450*H450</f>
        <v>0</v>
      </c>
      <c r="S450" s="235">
        <v>0</v>
      </c>
      <c r="T450" s="23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7" t="s">
        <v>201</v>
      </c>
      <c r="AT450" s="237" t="s">
        <v>169</v>
      </c>
      <c r="AU450" s="237" t="s">
        <v>167</v>
      </c>
      <c r="AY450" s="17" t="s">
        <v>166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83</v>
      </c>
      <c r="BK450" s="238">
        <f>ROUND(I450*H450,2)</f>
        <v>0</v>
      </c>
      <c r="BL450" s="17" t="s">
        <v>201</v>
      </c>
      <c r="BM450" s="237" t="s">
        <v>604</v>
      </c>
    </row>
    <row r="451" s="13" customFormat="1">
      <c r="A451" s="13"/>
      <c r="B451" s="244"/>
      <c r="C451" s="245"/>
      <c r="D451" s="246" t="s">
        <v>178</v>
      </c>
      <c r="E451" s="247" t="s">
        <v>1</v>
      </c>
      <c r="F451" s="248" t="s">
        <v>598</v>
      </c>
      <c r="G451" s="245"/>
      <c r="H451" s="247" t="s">
        <v>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4" t="s">
        <v>178</v>
      </c>
      <c r="AU451" s="254" t="s">
        <v>167</v>
      </c>
      <c r="AV451" s="13" t="s">
        <v>83</v>
      </c>
      <c r="AW451" s="13" t="s">
        <v>34</v>
      </c>
      <c r="AX451" s="13" t="s">
        <v>76</v>
      </c>
      <c r="AY451" s="254" t="s">
        <v>166</v>
      </c>
    </row>
    <row r="452" s="14" customFormat="1">
      <c r="A452" s="14"/>
      <c r="B452" s="255"/>
      <c r="C452" s="256"/>
      <c r="D452" s="246" t="s">
        <v>178</v>
      </c>
      <c r="E452" s="257" t="s">
        <v>1</v>
      </c>
      <c r="F452" s="258" t="s">
        <v>600</v>
      </c>
      <c r="G452" s="256"/>
      <c r="H452" s="259">
        <v>5.25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5" t="s">
        <v>178</v>
      </c>
      <c r="AU452" s="265" t="s">
        <v>167</v>
      </c>
      <c r="AV452" s="14" t="s">
        <v>85</v>
      </c>
      <c r="AW452" s="14" t="s">
        <v>34</v>
      </c>
      <c r="AX452" s="14" t="s">
        <v>76</v>
      </c>
      <c r="AY452" s="265" t="s">
        <v>166</v>
      </c>
    </row>
    <row r="453" s="2" customFormat="1" ht="26.4" customHeight="1">
      <c r="A453" s="38"/>
      <c r="B453" s="39"/>
      <c r="C453" s="226" t="s">
        <v>605</v>
      </c>
      <c r="D453" s="226" t="s">
        <v>169</v>
      </c>
      <c r="E453" s="227" t="s">
        <v>606</v>
      </c>
      <c r="F453" s="228" t="s">
        <v>607</v>
      </c>
      <c r="G453" s="229" t="s">
        <v>298</v>
      </c>
      <c r="H453" s="230">
        <v>47.25</v>
      </c>
      <c r="I453" s="231"/>
      <c r="J453" s="232">
        <f>ROUND(I453*H453,2)</f>
        <v>0</v>
      </c>
      <c r="K453" s="228" t="s">
        <v>1</v>
      </c>
      <c r="L453" s="44"/>
      <c r="M453" s="233" t="s">
        <v>1</v>
      </c>
      <c r="N453" s="234" t="s">
        <v>41</v>
      </c>
      <c r="O453" s="91"/>
      <c r="P453" s="235">
        <f>O453*H453</f>
        <v>0</v>
      </c>
      <c r="Q453" s="235">
        <v>0</v>
      </c>
      <c r="R453" s="235">
        <f>Q453*H453</f>
        <v>0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201</v>
      </c>
      <c r="AT453" s="237" t="s">
        <v>169</v>
      </c>
      <c r="AU453" s="237" t="s">
        <v>167</v>
      </c>
      <c r="AY453" s="17" t="s">
        <v>166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201</v>
      </c>
      <c r="BM453" s="237" t="s">
        <v>608</v>
      </c>
    </row>
    <row r="454" s="13" customFormat="1">
      <c r="A454" s="13"/>
      <c r="B454" s="244"/>
      <c r="C454" s="245"/>
      <c r="D454" s="246" t="s">
        <v>178</v>
      </c>
      <c r="E454" s="247" t="s">
        <v>1</v>
      </c>
      <c r="F454" s="248" t="s">
        <v>598</v>
      </c>
      <c r="G454" s="245"/>
      <c r="H454" s="247" t="s">
        <v>1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4" t="s">
        <v>178</v>
      </c>
      <c r="AU454" s="254" t="s">
        <v>167</v>
      </c>
      <c r="AV454" s="13" t="s">
        <v>83</v>
      </c>
      <c r="AW454" s="13" t="s">
        <v>34</v>
      </c>
      <c r="AX454" s="13" t="s">
        <v>76</v>
      </c>
      <c r="AY454" s="254" t="s">
        <v>166</v>
      </c>
    </row>
    <row r="455" s="13" customFormat="1">
      <c r="A455" s="13"/>
      <c r="B455" s="244"/>
      <c r="C455" s="245"/>
      <c r="D455" s="246" t="s">
        <v>178</v>
      </c>
      <c r="E455" s="247" t="s">
        <v>1</v>
      </c>
      <c r="F455" s="248" t="s">
        <v>599</v>
      </c>
      <c r="G455" s="245"/>
      <c r="H455" s="247" t="s">
        <v>1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178</v>
      </c>
      <c r="AU455" s="254" t="s">
        <v>167</v>
      </c>
      <c r="AV455" s="13" t="s">
        <v>83</v>
      </c>
      <c r="AW455" s="13" t="s">
        <v>34</v>
      </c>
      <c r="AX455" s="13" t="s">
        <v>76</v>
      </c>
      <c r="AY455" s="254" t="s">
        <v>166</v>
      </c>
    </row>
    <row r="456" s="14" customFormat="1">
      <c r="A456" s="14"/>
      <c r="B456" s="255"/>
      <c r="C456" s="256"/>
      <c r="D456" s="246" t="s">
        <v>178</v>
      </c>
      <c r="E456" s="257" t="s">
        <v>1</v>
      </c>
      <c r="F456" s="258" t="s">
        <v>609</v>
      </c>
      <c r="G456" s="256"/>
      <c r="H456" s="259">
        <v>47.25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5" t="s">
        <v>178</v>
      </c>
      <c r="AU456" s="265" t="s">
        <v>167</v>
      </c>
      <c r="AV456" s="14" t="s">
        <v>85</v>
      </c>
      <c r="AW456" s="14" t="s">
        <v>34</v>
      </c>
      <c r="AX456" s="14" t="s">
        <v>76</v>
      </c>
      <c r="AY456" s="265" t="s">
        <v>166</v>
      </c>
    </row>
    <row r="457" s="2" customFormat="1" ht="26.4" customHeight="1">
      <c r="A457" s="38"/>
      <c r="B457" s="39"/>
      <c r="C457" s="226" t="s">
        <v>610</v>
      </c>
      <c r="D457" s="226" t="s">
        <v>169</v>
      </c>
      <c r="E457" s="227" t="s">
        <v>611</v>
      </c>
      <c r="F457" s="228" t="s">
        <v>612</v>
      </c>
      <c r="G457" s="229" t="s">
        <v>298</v>
      </c>
      <c r="H457" s="230">
        <v>7.3499999999999996</v>
      </c>
      <c r="I457" s="231"/>
      <c r="J457" s="232">
        <f>ROUND(I457*H457,2)</f>
        <v>0</v>
      </c>
      <c r="K457" s="228" t="s">
        <v>1</v>
      </c>
      <c r="L457" s="44"/>
      <c r="M457" s="233" t="s">
        <v>1</v>
      </c>
      <c r="N457" s="234" t="s">
        <v>41</v>
      </c>
      <c r="O457" s="91"/>
      <c r="P457" s="235">
        <f>O457*H457</f>
        <v>0</v>
      </c>
      <c r="Q457" s="235">
        <v>0</v>
      </c>
      <c r="R457" s="235">
        <f>Q457*H457</f>
        <v>0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201</v>
      </c>
      <c r="AT457" s="237" t="s">
        <v>169</v>
      </c>
      <c r="AU457" s="237" t="s">
        <v>167</v>
      </c>
      <c r="AY457" s="17" t="s">
        <v>166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201</v>
      </c>
      <c r="BM457" s="237" t="s">
        <v>613</v>
      </c>
    </row>
    <row r="458" s="13" customFormat="1">
      <c r="A458" s="13"/>
      <c r="B458" s="244"/>
      <c r="C458" s="245"/>
      <c r="D458" s="246" t="s">
        <v>178</v>
      </c>
      <c r="E458" s="247" t="s">
        <v>1</v>
      </c>
      <c r="F458" s="248" t="s">
        <v>598</v>
      </c>
      <c r="G458" s="245"/>
      <c r="H458" s="247" t="s">
        <v>1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4" t="s">
        <v>178</v>
      </c>
      <c r="AU458" s="254" t="s">
        <v>167</v>
      </c>
      <c r="AV458" s="13" t="s">
        <v>83</v>
      </c>
      <c r="AW458" s="13" t="s">
        <v>34</v>
      </c>
      <c r="AX458" s="13" t="s">
        <v>76</v>
      </c>
      <c r="AY458" s="254" t="s">
        <v>166</v>
      </c>
    </row>
    <row r="459" s="13" customFormat="1">
      <c r="A459" s="13"/>
      <c r="B459" s="244"/>
      <c r="C459" s="245"/>
      <c r="D459" s="246" t="s">
        <v>178</v>
      </c>
      <c r="E459" s="247" t="s">
        <v>1</v>
      </c>
      <c r="F459" s="248" t="s">
        <v>599</v>
      </c>
      <c r="G459" s="245"/>
      <c r="H459" s="247" t="s">
        <v>1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4" t="s">
        <v>178</v>
      </c>
      <c r="AU459" s="254" t="s">
        <v>167</v>
      </c>
      <c r="AV459" s="13" t="s">
        <v>83</v>
      </c>
      <c r="AW459" s="13" t="s">
        <v>34</v>
      </c>
      <c r="AX459" s="13" t="s">
        <v>76</v>
      </c>
      <c r="AY459" s="254" t="s">
        <v>166</v>
      </c>
    </row>
    <row r="460" s="14" customFormat="1">
      <c r="A460" s="14"/>
      <c r="B460" s="255"/>
      <c r="C460" s="256"/>
      <c r="D460" s="246" t="s">
        <v>178</v>
      </c>
      <c r="E460" s="257" t="s">
        <v>1</v>
      </c>
      <c r="F460" s="258" t="s">
        <v>614</v>
      </c>
      <c r="G460" s="256"/>
      <c r="H460" s="259">
        <v>7.3500000000000005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5" t="s">
        <v>178</v>
      </c>
      <c r="AU460" s="265" t="s">
        <v>167</v>
      </c>
      <c r="AV460" s="14" t="s">
        <v>85</v>
      </c>
      <c r="AW460" s="14" t="s">
        <v>34</v>
      </c>
      <c r="AX460" s="14" t="s">
        <v>76</v>
      </c>
      <c r="AY460" s="265" t="s">
        <v>166</v>
      </c>
    </row>
    <row r="461" s="2" customFormat="1" ht="40.8" customHeight="1">
      <c r="A461" s="38"/>
      <c r="B461" s="39"/>
      <c r="C461" s="226" t="s">
        <v>615</v>
      </c>
      <c r="D461" s="226" t="s">
        <v>169</v>
      </c>
      <c r="E461" s="227" t="s">
        <v>616</v>
      </c>
      <c r="F461" s="228" t="s">
        <v>617</v>
      </c>
      <c r="G461" s="229" t="s">
        <v>533</v>
      </c>
      <c r="H461" s="230">
        <v>2</v>
      </c>
      <c r="I461" s="231"/>
      <c r="J461" s="232">
        <f>ROUND(I461*H461,2)</f>
        <v>0</v>
      </c>
      <c r="K461" s="228" t="s">
        <v>1</v>
      </c>
      <c r="L461" s="44"/>
      <c r="M461" s="233" t="s">
        <v>1</v>
      </c>
      <c r="N461" s="234" t="s">
        <v>41</v>
      </c>
      <c r="O461" s="91"/>
      <c r="P461" s="235">
        <f>O461*H461</f>
        <v>0</v>
      </c>
      <c r="Q461" s="235">
        <v>0</v>
      </c>
      <c r="R461" s="235">
        <f>Q461*H461</f>
        <v>0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201</v>
      </c>
      <c r="AT461" s="237" t="s">
        <v>169</v>
      </c>
      <c r="AU461" s="237" t="s">
        <v>167</v>
      </c>
      <c r="AY461" s="17" t="s">
        <v>166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201</v>
      </c>
      <c r="BM461" s="237" t="s">
        <v>618</v>
      </c>
    </row>
    <row r="462" s="13" customFormat="1">
      <c r="A462" s="13"/>
      <c r="B462" s="244"/>
      <c r="C462" s="245"/>
      <c r="D462" s="246" t="s">
        <v>178</v>
      </c>
      <c r="E462" s="247" t="s">
        <v>1</v>
      </c>
      <c r="F462" s="248" t="s">
        <v>598</v>
      </c>
      <c r="G462" s="245"/>
      <c r="H462" s="247" t="s">
        <v>1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4" t="s">
        <v>178</v>
      </c>
      <c r="AU462" s="254" t="s">
        <v>167</v>
      </c>
      <c r="AV462" s="13" t="s">
        <v>83</v>
      </c>
      <c r="AW462" s="13" t="s">
        <v>34</v>
      </c>
      <c r="AX462" s="13" t="s">
        <v>76</v>
      </c>
      <c r="AY462" s="254" t="s">
        <v>166</v>
      </c>
    </row>
    <row r="463" s="13" customFormat="1">
      <c r="A463" s="13"/>
      <c r="B463" s="244"/>
      <c r="C463" s="245"/>
      <c r="D463" s="246" t="s">
        <v>178</v>
      </c>
      <c r="E463" s="247" t="s">
        <v>1</v>
      </c>
      <c r="F463" s="248" t="s">
        <v>599</v>
      </c>
      <c r="G463" s="245"/>
      <c r="H463" s="247" t="s">
        <v>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4" t="s">
        <v>178</v>
      </c>
      <c r="AU463" s="254" t="s">
        <v>167</v>
      </c>
      <c r="AV463" s="13" t="s">
        <v>83</v>
      </c>
      <c r="AW463" s="13" t="s">
        <v>34</v>
      </c>
      <c r="AX463" s="13" t="s">
        <v>76</v>
      </c>
      <c r="AY463" s="254" t="s">
        <v>166</v>
      </c>
    </row>
    <row r="464" s="14" customFormat="1">
      <c r="A464" s="14"/>
      <c r="B464" s="255"/>
      <c r="C464" s="256"/>
      <c r="D464" s="246" t="s">
        <v>178</v>
      </c>
      <c r="E464" s="257" t="s">
        <v>1</v>
      </c>
      <c r="F464" s="258" t="s">
        <v>85</v>
      </c>
      <c r="G464" s="256"/>
      <c r="H464" s="259">
        <v>2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5" t="s">
        <v>178</v>
      </c>
      <c r="AU464" s="265" t="s">
        <v>167</v>
      </c>
      <c r="AV464" s="14" t="s">
        <v>85</v>
      </c>
      <c r="AW464" s="14" t="s">
        <v>34</v>
      </c>
      <c r="AX464" s="14" t="s">
        <v>76</v>
      </c>
      <c r="AY464" s="265" t="s">
        <v>166</v>
      </c>
    </row>
    <row r="465" s="2" customFormat="1" ht="36" customHeight="1">
      <c r="A465" s="38"/>
      <c r="B465" s="39"/>
      <c r="C465" s="226" t="s">
        <v>619</v>
      </c>
      <c r="D465" s="226" t="s">
        <v>169</v>
      </c>
      <c r="E465" s="227" t="s">
        <v>620</v>
      </c>
      <c r="F465" s="228" t="s">
        <v>621</v>
      </c>
      <c r="G465" s="229" t="s">
        <v>172</v>
      </c>
      <c r="H465" s="230">
        <v>4</v>
      </c>
      <c r="I465" s="231"/>
      <c r="J465" s="232">
        <f>ROUND(I465*H465,2)</f>
        <v>0</v>
      </c>
      <c r="K465" s="228" t="s">
        <v>1</v>
      </c>
      <c r="L465" s="44"/>
      <c r="M465" s="233" t="s">
        <v>1</v>
      </c>
      <c r="N465" s="234" t="s">
        <v>41</v>
      </c>
      <c r="O465" s="91"/>
      <c r="P465" s="235">
        <f>O465*H465</f>
        <v>0</v>
      </c>
      <c r="Q465" s="235">
        <v>0</v>
      </c>
      <c r="R465" s="235">
        <f>Q465*H465</f>
        <v>0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201</v>
      </c>
      <c r="AT465" s="237" t="s">
        <v>169</v>
      </c>
      <c r="AU465" s="237" t="s">
        <v>167</v>
      </c>
      <c r="AY465" s="17" t="s">
        <v>166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201</v>
      </c>
      <c r="BM465" s="237" t="s">
        <v>622</v>
      </c>
    </row>
    <row r="466" s="13" customFormat="1">
      <c r="A466" s="13"/>
      <c r="B466" s="244"/>
      <c r="C466" s="245"/>
      <c r="D466" s="246" t="s">
        <v>178</v>
      </c>
      <c r="E466" s="247" t="s">
        <v>1</v>
      </c>
      <c r="F466" s="248" t="s">
        <v>598</v>
      </c>
      <c r="G466" s="245"/>
      <c r="H466" s="247" t="s">
        <v>1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4" t="s">
        <v>178</v>
      </c>
      <c r="AU466" s="254" t="s">
        <v>167</v>
      </c>
      <c r="AV466" s="13" t="s">
        <v>83</v>
      </c>
      <c r="AW466" s="13" t="s">
        <v>34</v>
      </c>
      <c r="AX466" s="13" t="s">
        <v>76</v>
      </c>
      <c r="AY466" s="254" t="s">
        <v>166</v>
      </c>
    </row>
    <row r="467" s="13" customFormat="1">
      <c r="A467" s="13"/>
      <c r="B467" s="244"/>
      <c r="C467" s="245"/>
      <c r="D467" s="246" t="s">
        <v>178</v>
      </c>
      <c r="E467" s="247" t="s">
        <v>1</v>
      </c>
      <c r="F467" s="248" t="s">
        <v>599</v>
      </c>
      <c r="G467" s="245"/>
      <c r="H467" s="247" t="s">
        <v>1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4" t="s">
        <v>178</v>
      </c>
      <c r="AU467" s="254" t="s">
        <v>167</v>
      </c>
      <c r="AV467" s="13" t="s">
        <v>83</v>
      </c>
      <c r="AW467" s="13" t="s">
        <v>34</v>
      </c>
      <c r="AX467" s="13" t="s">
        <v>76</v>
      </c>
      <c r="AY467" s="254" t="s">
        <v>166</v>
      </c>
    </row>
    <row r="468" s="14" customFormat="1">
      <c r="A468" s="14"/>
      <c r="B468" s="255"/>
      <c r="C468" s="256"/>
      <c r="D468" s="246" t="s">
        <v>178</v>
      </c>
      <c r="E468" s="257" t="s">
        <v>1</v>
      </c>
      <c r="F468" s="258" t="s">
        <v>174</v>
      </c>
      <c r="G468" s="256"/>
      <c r="H468" s="259">
        <v>4</v>
      </c>
      <c r="I468" s="260"/>
      <c r="J468" s="256"/>
      <c r="K468" s="256"/>
      <c r="L468" s="261"/>
      <c r="M468" s="262"/>
      <c r="N468" s="263"/>
      <c r="O468" s="263"/>
      <c r="P468" s="263"/>
      <c r="Q468" s="263"/>
      <c r="R468" s="263"/>
      <c r="S468" s="263"/>
      <c r="T468" s="26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5" t="s">
        <v>178</v>
      </c>
      <c r="AU468" s="265" t="s">
        <v>167</v>
      </c>
      <c r="AV468" s="14" t="s">
        <v>85</v>
      </c>
      <c r="AW468" s="14" t="s">
        <v>34</v>
      </c>
      <c r="AX468" s="14" t="s">
        <v>76</v>
      </c>
      <c r="AY468" s="265" t="s">
        <v>166</v>
      </c>
    </row>
    <row r="469" s="2" customFormat="1" ht="26.4" customHeight="1">
      <c r="A469" s="38"/>
      <c r="B469" s="39"/>
      <c r="C469" s="226" t="s">
        <v>623</v>
      </c>
      <c r="D469" s="226" t="s">
        <v>169</v>
      </c>
      <c r="E469" s="227" t="s">
        <v>624</v>
      </c>
      <c r="F469" s="228" t="s">
        <v>625</v>
      </c>
      <c r="G469" s="229" t="s">
        <v>533</v>
      </c>
      <c r="H469" s="230">
        <v>1</v>
      </c>
      <c r="I469" s="231"/>
      <c r="J469" s="232">
        <f>ROUND(I469*H469,2)</f>
        <v>0</v>
      </c>
      <c r="K469" s="228" t="s">
        <v>1</v>
      </c>
      <c r="L469" s="44"/>
      <c r="M469" s="233" t="s">
        <v>1</v>
      </c>
      <c r="N469" s="234" t="s">
        <v>41</v>
      </c>
      <c r="O469" s="91"/>
      <c r="P469" s="235">
        <f>O469*H469</f>
        <v>0</v>
      </c>
      <c r="Q469" s="235">
        <v>0</v>
      </c>
      <c r="R469" s="235">
        <f>Q469*H469</f>
        <v>0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201</v>
      </c>
      <c r="AT469" s="237" t="s">
        <v>169</v>
      </c>
      <c r="AU469" s="237" t="s">
        <v>167</v>
      </c>
      <c r="AY469" s="17" t="s">
        <v>166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201</v>
      </c>
      <c r="BM469" s="237" t="s">
        <v>626</v>
      </c>
    </row>
    <row r="470" s="13" customFormat="1">
      <c r="A470" s="13"/>
      <c r="B470" s="244"/>
      <c r="C470" s="245"/>
      <c r="D470" s="246" t="s">
        <v>178</v>
      </c>
      <c r="E470" s="247" t="s">
        <v>1</v>
      </c>
      <c r="F470" s="248" t="s">
        <v>598</v>
      </c>
      <c r="G470" s="245"/>
      <c r="H470" s="247" t="s">
        <v>1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4" t="s">
        <v>178</v>
      </c>
      <c r="AU470" s="254" t="s">
        <v>167</v>
      </c>
      <c r="AV470" s="13" t="s">
        <v>83</v>
      </c>
      <c r="AW470" s="13" t="s">
        <v>34</v>
      </c>
      <c r="AX470" s="13" t="s">
        <v>76</v>
      </c>
      <c r="AY470" s="254" t="s">
        <v>166</v>
      </c>
    </row>
    <row r="471" s="13" customFormat="1">
      <c r="A471" s="13"/>
      <c r="B471" s="244"/>
      <c r="C471" s="245"/>
      <c r="D471" s="246" t="s">
        <v>178</v>
      </c>
      <c r="E471" s="247" t="s">
        <v>1</v>
      </c>
      <c r="F471" s="248" t="s">
        <v>599</v>
      </c>
      <c r="G471" s="245"/>
      <c r="H471" s="247" t="s">
        <v>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4" t="s">
        <v>178</v>
      </c>
      <c r="AU471" s="254" t="s">
        <v>167</v>
      </c>
      <c r="AV471" s="13" t="s">
        <v>83</v>
      </c>
      <c r="AW471" s="13" t="s">
        <v>34</v>
      </c>
      <c r="AX471" s="13" t="s">
        <v>76</v>
      </c>
      <c r="AY471" s="254" t="s">
        <v>166</v>
      </c>
    </row>
    <row r="472" s="14" customFormat="1">
      <c r="A472" s="14"/>
      <c r="B472" s="255"/>
      <c r="C472" s="256"/>
      <c r="D472" s="246" t="s">
        <v>178</v>
      </c>
      <c r="E472" s="257" t="s">
        <v>1</v>
      </c>
      <c r="F472" s="258" t="s">
        <v>83</v>
      </c>
      <c r="G472" s="256"/>
      <c r="H472" s="259">
        <v>1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5" t="s">
        <v>178</v>
      </c>
      <c r="AU472" s="265" t="s">
        <v>167</v>
      </c>
      <c r="AV472" s="14" t="s">
        <v>85</v>
      </c>
      <c r="AW472" s="14" t="s">
        <v>34</v>
      </c>
      <c r="AX472" s="14" t="s">
        <v>76</v>
      </c>
      <c r="AY472" s="265" t="s">
        <v>166</v>
      </c>
    </row>
    <row r="473" s="2" customFormat="1" ht="40.8" customHeight="1">
      <c r="A473" s="38"/>
      <c r="B473" s="39"/>
      <c r="C473" s="226" t="s">
        <v>627</v>
      </c>
      <c r="D473" s="226" t="s">
        <v>169</v>
      </c>
      <c r="E473" s="227" t="s">
        <v>628</v>
      </c>
      <c r="F473" s="228" t="s">
        <v>629</v>
      </c>
      <c r="G473" s="229" t="s">
        <v>533</v>
      </c>
      <c r="H473" s="230">
        <v>1</v>
      </c>
      <c r="I473" s="231"/>
      <c r="J473" s="232">
        <f>ROUND(I473*H473,2)</f>
        <v>0</v>
      </c>
      <c r="K473" s="228" t="s">
        <v>1</v>
      </c>
      <c r="L473" s="44"/>
      <c r="M473" s="233" t="s">
        <v>1</v>
      </c>
      <c r="N473" s="234" t="s">
        <v>41</v>
      </c>
      <c r="O473" s="91"/>
      <c r="P473" s="235">
        <f>O473*H473</f>
        <v>0</v>
      </c>
      <c r="Q473" s="235">
        <v>0</v>
      </c>
      <c r="R473" s="235">
        <f>Q473*H473</f>
        <v>0</v>
      </c>
      <c r="S473" s="235">
        <v>0</v>
      </c>
      <c r="T473" s="23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7" t="s">
        <v>201</v>
      </c>
      <c r="AT473" s="237" t="s">
        <v>169</v>
      </c>
      <c r="AU473" s="237" t="s">
        <v>167</v>
      </c>
      <c r="AY473" s="17" t="s">
        <v>166</v>
      </c>
      <c r="BE473" s="238">
        <f>IF(N473="základní",J473,0)</f>
        <v>0</v>
      </c>
      <c r="BF473" s="238">
        <f>IF(N473="snížená",J473,0)</f>
        <v>0</v>
      </c>
      <c r="BG473" s="238">
        <f>IF(N473="zákl. přenesená",J473,0)</f>
        <v>0</v>
      </c>
      <c r="BH473" s="238">
        <f>IF(N473="sníž. přenesená",J473,0)</f>
        <v>0</v>
      </c>
      <c r="BI473" s="238">
        <f>IF(N473="nulová",J473,0)</f>
        <v>0</v>
      </c>
      <c r="BJ473" s="17" t="s">
        <v>83</v>
      </c>
      <c r="BK473" s="238">
        <f>ROUND(I473*H473,2)</f>
        <v>0</v>
      </c>
      <c r="BL473" s="17" t="s">
        <v>201</v>
      </c>
      <c r="BM473" s="237" t="s">
        <v>630</v>
      </c>
    </row>
    <row r="474" s="13" customFormat="1">
      <c r="A474" s="13"/>
      <c r="B474" s="244"/>
      <c r="C474" s="245"/>
      <c r="D474" s="246" t="s">
        <v>178</v>
      </c>
      <c r="E474" s="247" t="s">
        <v>1</v>
      </c>
      <c r="F474" s="248" t="s">
        <v>598</v>
      </c>
      <c r="G474" s="245"/>
      <c r="H474" s="247" t="s">
        <v>1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4" t="s">
        <v>178</v>
      </c>
      <c r="AU474" s="254" t="s">
        <v>167</v>
      </c>
      <c r="AV474" s="13" t="s">
        <v>83</v>
      </c>
      <c r="AW474" s="13" t="s">
        <v>34</v>
      </c>
      <c r="AX474" s="13" t="s">
        <v>76</v>
      </c>
      <c r="AY474" s="254" t="s">
        <v>166</v>
      </c>
    </row>
    <row r="475" s="13" customFormat="1">
      <c r="A475" s="13"/>
      <c r="B475" s="244"/>
      <c r="C475" s="245"/>
      <c r="D475" s="246" t="s">
        <v>178</v>
      </c>
      <c r="E475" s="247" t="s">
        <v>1</v>
      </c>
      <c r="F475" s="248" t="s">
        <v>599</v>
      </c>
      <c r="G475" s="245"/>
      <c r="H475" s="247" t="s">
        <v>1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4" t="s">
        <v>178</v>
      </c>
      <c r="AU475" s="254" t="s">
        <v>167</v>
      </c>
      <c r="AV475" s="13" t="s">
        <v>83</v>
      </c>
      <c r="AW475" s="13" t="s">
        <v>34</v>
      </c>
      <c r="AX475" s="13" t="s">
        <v>76</v>
      </c>
      <c r="AY475" s="254" t="s">
        <v>166</v>
      </c>
    </row>
    <row r="476" s="14" customFormat="1">
      <c r="A476" s="14"/>
      <c r="B476" s="255"/>
      <c r="C476" s="256"/>
      <c r="D476" s="246" t="s">
        <v>178</v>
      </c>
      <c r="E476" s="257" t="s">
        <v>1</v>
      </c>
      <c r="F476" s="258" t="s">
        <v>83</v>
      </c>
      <c r="G476" s="256"/>
      <c r="H476" s="259">
        <v>1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5" t="s">
        <v>178</v>
      </c>
      <c r="AU476" s="265" t="s">
        <v>167</v>
      </c>
      <c r="AV476" s="14" t="s">
        <v>85</v>
      </c>
      <c r="AW476" s="14" t="s">
        <v>34</v>
      </c>
      <c r="AX476" s="14" t="s">
        <v>76</v>
      </c>
      <c r="AY476" s="265" t="s">
        <v>166</v>
      </c>
    </row>
    <row r="477" s="2" customFormat="1" ht="40.8" customHeight="1">
      <c r="A477" s="38"/>
      <c r="B477" s="39"/>
      <c r="C477" s="226" t="s">
        <v>631</v>
      </c>
      <c r="D477" s="226" t="s">
        <v>169</v>
      </c>
      <c r="E477" s="227" t="s">
        <v>632</v>
      </c>
      <c r="F477" s="228" t="s">
        <v>633</v>
      </c>
      <c r="G477" s="229" t="s">
        <v>533</v>
      </c>
      <c r="H477" s="230">
        <v>1</v>
      </c>
      <c r="I477" s="231"/>
      <c r="J477" s="232">
        <f>ROUND(I477*H477,2)</f>
        <v>0</v>
      </c>
      <c r="K477" s="228" t="s">
        <v>1</v>
      </c>
      <c r="L477" s="44"/>
      <c r="M477" s="233" t="s">
        <v>1</v>
      </c>
      <c r="N477" s="234" t="s">
        <v>41</v>
      </c>
      <c r="O477" s="91"/>
      <c r="P477" s="235">
        <f>O477*H477</f>
        <v>0</v>
      </c>
      <c r="Q477" s="235">
        <v>0</v>
      </c>
      <c r="R477" s="235">
        <f>Q477*H477</f>
        <v>0</v>
      </c>
      <c r="S477" s="235">
        <v>0</v>
      </c>
      <c r="T477" s="23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7" t="s">
        <v>201</v>
      </c>
      <c r="AT477" s="237" t="s">
        <v>169</v>
      </c>
      <c r="AU477" s="237" t="s">
        <v>167</v>
      </c>
      <c r="AY477" s="17" t="s">
        <v>166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83</v>
      </c>
      <c r="BK477" s="238">
        <f>ROUND(I477*H477,2)</f>
        <v>0</v>
      </c>
      <c r="BL477" s="17" t="s">
        <v>201</v>
      </c>
      <c r="BM477" s="237" t="s">
        <v>634</v>
      </c>
    </row>
    <row r="478" s="13" customFormat="1">
      <c r="A478" s="13"/>
      <c r="B478" s="244"/>
      <c r="C478" s="245"/>
      <c r="D478" s="246" t="s">
        <v>178</v>
      </c>
      <c r="E478" s="247" t="s">
        <v>1</v>
      </c>
      <c r="F478" s="248" t="s">
        <v>598</v>
      </c>
      <c r="G478" s="245"/>
      <c r="H478" s="247" t="s">
        <v>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4" t="s">
        <v>178</v>
      </c>
      <c r="AU478" s="254" t="s">
        <v>167</v>
      </c>
      <c r="AV478" s="13" t="s">
        <v>83</v>
      </c>
      <c r="AW478" s="13" t="s">
        <v>34</v>
      </c>
      <c r="AX478" s="13" t="s">
        <v>76</v>
      </c>
      <c r="AY478" s="254" t="s">
        <v>166</v>
      </c>
    </row>
    <row r="479" s="13" customFormat="1">
      <c r="A479" s="13"/>
      <c r="B479" s="244"/>
      <c r="C479" s="245"/>
      <c r="D479" s="246" t="s">
        <v>178</v>
      </c>
      <c r="E479" s="247" t="s">
        <v>1</v>
      </c>
      <c r="F479" s="248" t="s">
        <v>599</v>
      </c>
      <c r="G479" s="245"/>
      <c r="H479" s="247" t="s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4" t="s">
        <v>178</v>
      </c>
      <c r="AU479" s="254" t="s">
        <v>167</v>
      </c>
      <c r="AV479" s="13" t="s">
        <v>83</v>
      </c>
      <c r="AW479" s="13" t="s">
        <v>34</v>
      </c>
      <c r="AX479" s="13" t="s">
        <v>76</v>
      </c>
      <c r="AY479" s="254" t="s">
        <v>166</v>
      </c>
    </row>
    <row r="480" s="14" customFormat="1">
      <c r="A480" s="14"/>
      <c r="B480" s="255"/>
      <c r="C480" s="256"/>
      <c r="D480" s="246" t="s">
        <v>178</v>
      </c>
      <c r="E480" s="257" t="s">
        <v>1</v>
      </c>
      <c r="F480" s="258" t="s">
        <v>83</v>
      </c>
      <c r="G480" s="256"/>
      <c r="H480" s="259">
        <v>1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5" t="s">
        <v>178</v>
      </c>
      <c r="AU480" s="265" t="s">
        <v>167</v>
      </c>
      <c r="AV480" s="14" t="s">
        <v>85</v>
      </c>
      <c r="AW480" s="14" t="s">
        <v>34</v>
      </c>
      <c r="AX480" s="14" t="s">
        <v>76</v>
      </c>
      <c r="AY480" s="265" t="s">
        <v>166</v>
      </c>
    </row>
    <row r="481" s="2" customFormat="1" ht="26.4" customHeight="1">
      <c r="A481" s="38"/>
      <c r="B481" s="39"/>
      <c r="C481" s="226" t="s">
        <v>635</v>
      </c>
      <c r="D481" s="226" t="s">
        <v>169</v>
      </c>
      <c r="E481" s="227" t="s">
        <v>636</v>
      </c>
      <c r="F481" s="228" t="s">
        <v>637</v>
      </c>
      <c r="G481" s="229" t="s">
        <v>533</v>
      </c>
      <c r="H481" s="230">
        <v>1</v>
      </c>
      <c r="I481" s="231"/>
      <c r="J481" s="232">
        <f>ROUND(I481*H481,2)</f>
        <v>0</v>
      </c>
      <c r="K481" s="228" t="s">
        <v>1</v>
      </c>
      <c r="L481" s="44"/>
      <c r="M481" s="233" t="s">
        <v>1</v>
      </c>
      <c r="N481" s="234" t="s">
        <v>41</v>
      </c>
      <c r="O481" s="91"/>
      <c r="P481" s="235">
        <f>O481*H481</f>
        <v>0</v>
      </c>
      <c r="Q481" s="235">
        <v>0</v>
      </c>
      <c r="R481" s="235">
        <f>Q481*H481</f>
        <v>0</v>
      </c>
      <c r="S481" s="235">
        <v>0</v>
      </c>
      <c r="T481" s="23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7" t="s">
        <v>201</v>
      </c>
      <c r="AT481" s="237" t="s">
        <v>169</v>
      </c>
      <c r="AU481" s="237" t="s">
        <v>167</v>
      </c>
      <c r="AY481" s="17" t="s">
        <v>166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7" t="s">
        <v>83</v>
      </c>
      <c r="BK481" s="238">
        <f>ROUND(I481*H481,2)</f>
        <v>0</v>
      </c>
      <c r="BL481" s="17" t="s">
        <v>201</v>
      </c>
      <c r="BM481" s="237" t="s">
        <v>638</v>
      </c>
    </row>
    <row r="482" s="13" customFormat="1">
      <c r="A482" s="13"/>
      <c r="B482" s="244"/>
      <c r="C482" s="245"/>
      <c r="D482" s="246" t="s">
        <v>178</v>
      </c>
      <c r="E482" s="247" t="s">
        <v>1</v>
      </c>
      <c r="F482" s="248" t="s">
        <v>598</v>
      </c>
      <c r="G482" s="245"/>
      <c r="H482" s="247" t="s">
        <v>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4" t="s">
        <v>178</v>
      </c>
      <c r="AU482" s="254" t="s">
        <v>167</v>
      </c>
      <c r="AV482" s="13" t="s">
        <v>83</v>
      </c>
      <c r="AW482" s="13" t="s">
        <v>34</v>
      </c>
      <c r="AX482" s="13" t="s">
        <v>76</v>
      </c>
      <c r="AY482" s="254" t="s">
        <v>166</v>
      </c>
    </row>
    <row r="483" s="13" customFormat="1">
      <c r="A483" s="13"/>
      <c r="B483" s="244"/>
      <c r="C483" s="245"/>
      <c r="D483" s="246" t="s">
        <v>178</v>
      </c>
      <c r="E483" s="247" t="s">
        <v>1</v>
      </c>
      <c r="F483" s="248" t="s">
        <v>599</v>
      </c>
      <c r="G483" s="245"/>
      <c r="H483" s="247" t="s">
        <v>1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4" t="s">
        <v>178</v>
      </c>
      <c r="AU483" s="254" t="s">
        <v>167</v>
      </c>
      <c r="AV483" s="13" t="s">
        <v>83</v>
      </c>
      <c r="AW483" s="13" t="s">
        <v>34</v>
      </c>
      <c r="AX483" s="13" t="s">
        <v>76</v>
      </c>
      <c r="AY483" s="254" t="s">
        <v>166</v>
      </c>
    </row>
    <row r="484" s="14" customFormat="1">
      <c r="A484" s="14"/>
      <c r="B484" s="255"/>
      <c r="C484" s="256"/>
      <c r="D484" s="246" t="s">
        <v>178</v>
      </c>
      <c r="E484" s="257" t="s">
        <v>1</v>
      </c>
      <c r="F484" s="258" t="s">
        <v>83</v>
      </c>
      <c r="G484" s="256"/>
      <c r="H484" s="259">
        <v>1</v>
      </c>
      <c r="I484" s="260"/>
      <c r="J484" s="256"/>
      <c r="K484" s="256"/>
      <c r="L484" s="261"/>
      <c r="M484" s="262"/>
      <c r="N484" s="263"/>
      <c r="O484" s="263"/>
      <c r="P484" s="263"/>
      <c r="Q484" s="263"/>
      <c r="R484" s="263"/>
      <c r="S484" s="263"/>
      <c r="T484" s="26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5" t="s">
        <v>178</v>
      </c>
      <c r="AU484" s="265" t="s">
        <v>167</v>
      </c>
      <c r="AV484" s="14" t="s">
        <v>85</v>
      </c>
      <c r="AW484" s="14" t="s">
        <v>34</v>
      </c>
      <c r="AX484" s="14" t="s">
        <v>76</v>
      </c>
      <c r="AY484" s="265" t="s">
        <v>166</v>
      </c>
    </row>
    <row r="485" s="12" customFormat="1" ht="20.88" customHeight="1">
      <c r="A485" s="12"/>
      <c r="B485" s="210"/>
      <c r="C485" s="211"/>
      <c r="D485" s="212" t="s">
        <v>75</v>
      </c>
      <c r="E485" s="224" t="s">
        <v>639</v>
      </c>
      <c r="F485" s="224" t="s">
        <v>640</v>
      </c>
      <c r="G485" s="211"/>
      <c r="H485" s="211"/>
      <c r="I485" s="214"/>
      <c r="J485" s="225">
        <f>BK485</f>
        <v>0</v>
      </c>
      <c r="K485" s="211"/>
      <c r="L485" s="216"/>
      <c r="M485" s="217"/>
      <c r="N485" s="218"/>
      <c r="O485" s="218"/>
      <c r="P485" s="219">
        <f>SUM(P486:P488)</f>
        <v>0</v>
      </c>
      <c r="Q485" s="218"/>
      <c r="R485" s="219">
        <f>SUM(R486:R488)</f>
        <v>0</v>
      </c>
      <c r="S485" s="218"/>
      <c r="T485" s="220">
        <f>SUM(T486:T488)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1" t="s">
        <v>85</v>
      </c>
      <c r="AT485" s="222" t="s">
        <v>75</v>
      </c>
      <c r="AU485" s="222" t="s">
        <v>85</v>
      </c>
      <c r="AY485" s="221" t="s">
        <v>166</v>
      </c>
      <c r="BK485" s="223">
        <f>SUM(BK486:BK488)</f>
        <v>0</v>
      </c>
    </row>
    <row r="486" s="2" customFormat="1" ht="48" customHeight="1">
      <c r="A486" s="38"/>
      <c r="B486" s="39"/>
      <c r="C486" s="226" t="s">
        <v>641</v>
      </c>
      <c r="D486" s="226" t="s">
        <v>169</v>
      </c>
      <c r="E486" s="227" t="s">
        <v>642</v>
      </c>
      <c r="F486" s="228" t="s">
        <v>643</v>
      </c>
      <c r="G486" s="229" t="s">
        <v>198</v>
      </c>
      <c r="H486" s="230">
        <v>1</v>
      </c>
      <c r="I486" s="231"/>
      <c r="J486" s="232">
        <f>ROUND(I486*H486,2)</f>
        <v>0</v>
      </c>
      <c r="K486" s="228" t="s">
        <v>1</v>
      </c>
      <c r="L486" s="44"/>
      <c r="M486" s="233" t="s">
        <v>1</v>
      </c>
      <c r="N486" s="234" t="s">
        <v>41</v>
      </c>
      <c r="O486" s="91"/>
      <c r="P486" s="235">
        <f>O486*H486</f>
        <v>0</v>
      </c>
      <c r="Q486" s="235">
        <v>0</v>
      </c>
      <c r="R486" s="235">
        <f>Q486*H486</f>
        <v>0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201</v>
      </c>
      <c r="AT486" s="237" t="s">
        <v>169</v>
      </c>
      <c r="AU486" s="237" t="s">
        <v>167</v>
      </c>
      <c r="AY486" s="17" t="s">
        <v>166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201</v>
      </c>
      <c r="BM486" s="237" t="s">
        <v>644</v>
      </c>
    </row>
    <row r="487" s="13" customFormat="1">
      <c r="A487" s="13"/>
      <c r="B487" s="244"/>
      <c r="C487" s="245"/>
      <c r="D487" s="246" t="s">
        <v>178</v>
      </c>
      <c r="E487" s="247" t="s">
        <v>1</v>
      </c>
      <c r="F487" s="248" t="s">
        <v>645</v>
      </c>
      <c r="G487" s="245"/>
      <c r="H487" s="247" t="s">
        <v>1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4" t="s">
        <v>178</v>
      </c>
      <c r="AU487" s="254" t="s">
        <v>167</v>
      </c>
      <c r="AV487" s="13" t="s">
        <v>83</v>
      </c>
      <c r="AW487" s="13" t="s">
        <v>34</v>
      </c>
      <c r="AX487" s="13" t="s">
        <v>76</v>
      </c>
      <c r="AY487" s="254" t="s">
        <v>166</v>
      </c>
    </row>
    <row r="488" s="14" customFormat="1">
      <c r="A488" s="14"/>
      <c r="B488" s="255"/>
      <c r="C488" s="256"/>
      <c r="D488" s="246" t="s">
        <v>178</v>
      </c>
      <c r="E488" s="257" t="s">
        <v>1</v>
      </c>
      <c r="F488" s="258" t="s">
        <v>83</v>
      </c>
      <c r="G488" s="256"/>
      <c r="H488" s="259">
        <v>1</v>
      </c>
      <c r="I488" s="260"/>
      <c r="J488" s="256"/>
      <c r="K488" s="256"/>
      <c r="L488" s="261"/>
      <c r="M488" s="262"/>
      <c r="N488" s="263"/>
      <c r="O488" s="263"/>
      <c r="P488" s="263"/>
      <c r="Q488" s="263"/>
      <c r="R488" s="263"/>
      <c r="S488" s="263"/>
      <c r="T488" s="26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5" t="s">
        <v>178</v>
      </c>
      <c r="AU488" s="265" t="s">
        <v>167</v>
      </c>
      <c r="AV488" s="14" t="s">
        <v>85</v>
      </c>
      <c r="AW488" s="14" t="s">
        <v>34</v>
      </c>
      <c r="AX488" s="14" t="s">
        <v>76</v>
      </c>
      <c r="AY488" s="265" t="s">
        <v>166</v>
      </c>
    </row>
    <row r="489" s="12" customFormat="1" ht="22.8" customHeight="1">
      <c r="A489" s="12"/>
      <c r="B489" s="210"/>
      <c r="C489" s="211"/>
      <c r="D489" s="212" t="s">
        <v>75</v>
      </c>
      <c r="E489" s="224" t="s">
        <v>646</v>
      </c>
      <c r="F489" s="224" t="s">
        <v>647</v>
      </c>
      <c r="G489" s="211"/>
      <c r="H489" s="211"/>
      <c r="I489" s="214"/>
      <c r="J489" s="225">
        <f>BK489</f>
        <v>0</v>
      </c>
      <c r="K489" s="211"/>
      <c r="L489" s="216"/>
      <c r="M489" s="217"/>
      <c r="N489" s="218"/>
      <c r="O489" s="218"/>
      <c r="P489" s="219">
        <f>SUM(P490:P513)</f>
        <v>0</v>
      </c>
      <c r="Q489" s="218"/>
      <c r="R489" s="219">
        <f>SUM(R490:R513)</f>
        <v>0.027668570000000003</v>
      </c>
      <c r="S489" s="218"/>
      <c r="T489" s="220">
        <f>SUM(T490:T513)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1" t="s">
        <v>85</v>
      </c>
      <c r="AT489" s="222" t="s">
        <v>75</v>
      </c>
      <c r="AU489" s="222" t="s">
        <v>83</v>
      </c>
      <c r="AY489" s="221" t="s">
        <v>166</v>
      </c>
      <c r="BK489" s="223">
        <f>SUM(BK490:BK513)</f>
        <v>0</v>
      </c>
    </row>
    <row r="490" s="2" customFormat="1" ht="16.5" customHeight="1">
      <c r="A490" s="38"/>
      <c r="B490" s="39"/>
      <c r="C490" s="226" t="s">
        <v>648</v>
      </c>
      <c r="D490" s="226" t="s">
        <v>169</v>
      </c>
      <c r="E490" s="227" t="s">
        <v>649</v>
      </c>
      <c r="F490" s="228" t="s">
        <v>650</v>
      </c>
      <c r="G490" s="229" t="s">
        <v>172</v>
      </c>
      <c r="H490" s="230">
        <v>0.38900000000000001</v>
      </c>
      <c r="I490" s="231"/>
      <c r="J490" s="232">
        <f>ROUND(I490*H490,2)</f>
        <v>0</v>
      </c>
      <c r="K490" s="228" t="s">
        <v>173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0.00029999999999999997</v>
      </c>
      <c r="R490" s="235">
        <f>Q490*H490</f>
        <v>0.00011669999999999999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201</v>
      </c>
      <c r="AT490" s="237" t="s">
        <v>169</v>
      </c>
      <c r="AU490" s="237" t="s">
        <v>85</v>
      </c>
      <c r="AY490" s="17" t="s">
        <v>166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201</v>
      </c>
      <c r="BM490" s="237" t="s">
        <v>651</v>
      </c>
    </row>
    <row r="491" s="2" customFormat="1">
      <c r="A491" s="38"/>
      <c r="B491" s="39"/>
      <c r="C491" s="40"/>
      <c r="D491" s="239" t="s">
        <v>176</v>
      </c>
      <c r="E491" s="40"/>
      <c r="F491" s="240" t="s">
        <v>652</v>
      </c>
      <c r="G491" s="40"/>
      <c r="H491" s="40"/>
      <c r="I491" s="241"/>
      <c r="J491" s="40"/>
      <c r="K491" s="40"/>
      <c r="L491" s="44"/>
      <c r="M491" s="242"/>
      <c r="N491" s="243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176</v>
      </c>
      <c r="AU491" s="17" t="s">
        <v>85</v>
      </c>
    </row>
    <row r="492" s="14" customFormat="1">
      <c r="A492" s="14"/>
      <c r="B492" s="255"/>
      <c r="C492" s="256"/>
      <c r="D492" s="246" t="s">
        <v>178</v>
      </c>
      <c r="E492" s="257" t="s">
        <v>1</v>
      </c>
      <c r="F492" s="258" t="s">
        <v>653</v>
      </c>
      <c r="G492" s="256"/>
      <c r="H492" s="259">
        <v>0.19439999999999999</v>
      </c>
      <c r="I492" s="260"/>
      <c r="J492" s="256"/>
      <c r="K492" s="256"/>
      <c r="L492" s="261"/>
      <c r="M492" s="262"/>
      <c r="N492" s="263"/>
      <c r="O492" s="263"/>
      <c r="P492" s="263"/>
      <c r="Q492" s="263"/>
      <c r="R492" s="263"/>
      <c r="S492" s="263"/>
      <c r="T492" s="26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5" t="s">
        <v>178</v>
      </c>
      <c r="AU492" s="265" t="s">
        <v>85</v>
      </c>
      <c r="AV492" s="14" t="s">
        <v>85</v>
      </c>
      <c r="AW492" s="14" t="s">
        <v>34</v>
      </c>
      <c r="AX492" s="14" t="s">
        <v>76</v>
      </c>
      <c r="AY492" s="265" t="s">
        <v>166</v>
      </c>
    </row>
    <row r="493" s="14" customFormat="1">
      <c r="A493" s="14"/>
      <c r="B493" s="255"/>
      <c r="C493" s="256"/>
      <c r="D493" s="246" t="s">
        <v>178</v>
      </c>
      <c r="E493" s="257" t="s">
        <v>1</v>
      </c>
      <c r="F493" s="258" t="s">
        <v>654</v>
      </c>
      <c r="G493" s="256"/>
      <c r="H493" s="259">
        <v>0.19439999999999999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5" t="s">
        <v>178</v>
      </c>
      <c r="AU493" s="265" t="s">
        <v>85</v>
      </c>
      <c r="AV493" s="14" t="s">
        <v>85</v>
      </c>
      <c r="AW493" s="14" t="s">
        <v>34</v>
      </c>
      <c r="AX493" s="14" t="s">
        <v>76</v>
      </c>
      <c r="AY493" s="265" t="s">
        <v>166</v>
      </c>
    </row>
    <row r="494" s="2" customFormat="1" ht="16.5" customHeight="1">
      <c r="A494" s="38"/>
      <c r="B494" s="39"/>
      <c r="C494" s="226" t="s">
        <v>655</v>
      </c>
      <c r="D494" s="226" t="s">
        <v>169</v>
      </c>
      <c r="E494" s="227" t="s">
        <v>656</v>
      </c>
      <c r="F494" s="228" t="s">
        <v>657</v>
      </c>
      <c r="G494" s="229" t="s">
        <v>298</v>
      </c>
      <c r="H494" s="230">
        <v>2.1600000000000001</v>
      </c>
      <c r="I494" s="231"/>
      <c r="J494" s="232">
        <f>ROUND(I494*H494,2)</f>
        <v>0</v>
      </c>
      <c r="K494" s="228" t="s">
        <v>173</v>
      </c>
      <c r="L494" s="44"/>
      <c r="M494" s="233" t="s">
        <v>1</v>
      </c>
      <c r="N494" s="234" t="s">
        <v>41</v>
      </c>
      <c r="O494" s="91"/>
      <c r="P494" s="235">
        <f>O494*H494</f>
        <v>0</v>
      </c>
      <c r="Q494" s="235">
        <v>0</v>
      </c>
      <c r="R494" s="235">
        <f>Q494*H494</f>
        <v>0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201</v>
      </c>
      <c r="AT494" s="237" t="s">
        <v>169</v>
      </c>
      <c r="AU494" s="237" t="s">
        <v>85</v>
      </c>
      <c r="AY494" s="17" t="s">
        <v>166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201</v>
      </c>
      <c r="BM494" s="237" t="s">
        <v>658</v>
      </c>
    </row>
    <row r="495" s="2" customFormat="1">
      <c r="A495" s="38"/>
      <c r="B495" s="39"/>
      <c r="C495" s="40"/>
      <c r="D495" s="239" t="s">
        <v>176</v>
      </c>
      <c r="E495" s="40"/>
      <c r="F495" s="240" t="s">
        <v>659</v>
      </c>
      <c r="G495" s="40"/>
      <c r="H495" s="40"/>
      <c r="I495" s="241"/>
      <c r="J495" s="40"/>
      <c r="K495" s="40"/>
      <c r="L495" s="44"/>
      <c r="M495" s="242"/>
      <c r="N495" s="243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176</v>
      </c>
      <c r="AU495" s="17" t="s">
        <v>85</v>
      </c>
    </row>
    <row r="496" s="14" customFormat="1">
      <c r="A496" s="14"/>
      <c r="B496" s="255"/>
      <c r="C496" s="256"/>
      <c r="D496" s="246" t="s">
        <v>178</v>
      </c>
      <c r="E496" s="257" t="s">
        <v>1</v>
      </c>
      <c r="F496" s="258" t="s">
        <v>660</v>
      </c>
      <c r="G496" s="256"/>
      <c r="H496" s="259">
        <v>1.0800000000000001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5" t="s">
        <v>178</v>
      </c>
      <c r="AU496" s="265" t="s">
        <v>85</v>
      </c>
      <c r="AV496" s="14" t="s">
        <v>85</v>
      </c>
      <c r="AW496" s="14" t="s">
        <v>34</v>
      </c>
      <c r="AX496" s="14" t="s">
        <v>76</v>
      </c>
      <c r="AY496" s="265" t="s">
        <v>166</v>
      </c>
    </row>
    <row r="497" s="14" customFormat="1">
      <c r="A497" s="14"/>
      <c r="B497" s="255"/>
      <c r="C497" s="256"/>
      <c r="D497" s="246" t="s">
        <v>178</v>
      </c>
      <c r="E497" s="257" t="s">
        <v>1</v>
      </c>
      <c r="F497" s="258" t="s">
        <v>661</v>
      </c>
      <c r="G497" s="256"/>
      <c r="H497" s="259">
        <v>1.0800000000000001</v>
      </c>
      <c r="I497" s="260"/>
      <c r="J497" s="256"/>
      <c r="K497" s="256"/>
      <c r="L497" s="261"/>
      <c r="M497" s="262"/>
      <c r="N497" s="263"/>
      <c r="O497" s="263"/>
      <c r="P497" s="263"/>
      <c r="Q497" s="263"/>
      <c r="R497" s="263"/>
      <c r="S497" s="263"/>
      <c r="T497" s="26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5" t="s">
        <v>178</v>
      </c>
      <c r="AU497" s="265" t="s">
        <v>85</v>
      </c>
      <c r="AV497" s="14" t="s">
        <v>85</v>
      </c>
      <c r="AW497" s="14" t="s">
        <v>34</v>
      </c>
      <c r="AX497" s="14" t="s">
        <v>76</v>
      </c>
      <c r="AY497" s="265" t="s">
        <v>166</v>
      </c>
    </row>
    <row r="498" s="2" customFormat="1" ht="26.4" customHeight="1">
      <c r="A498" s="38"/>
      <c r="B498" s="39"/>
      <c r="C498" s="266" t="s">
        <v>662</v>
      </c>
      <c r="D498" s="266" t="s">
        <v>490</v>
      </c>
      <c r="E498" s="267" t="s">
        <v>663</v>
      </c>
      <c r="F498" s="268" t="s">
        <v>664</v>
      </c>
      <c r="G498" s="269" t="s">
        <v>298</v>
      </c>
      <c r="H498" s="270">
        <v>3.2400000000000002</v>
      </c>
      <c r="I498" s="271"/>
      <c r="J498" s="272">
        <f>ROUND(I498*H498,2)</f>
        <v>0</v>
      </c>
      <c r="K498" s="268" t="s">
        <v>1</v>
      </c>
      <c r="L498" s="273"/>
      <c r="M498" s="274" t="s">
        <v>1</v>
      </c>
      <c r="N498" s="275" t="s">
        <v>41</v>
      </c>
      <c r="O498" s="91"/>
      <c r="P498" s="235">
        <f>O498*H498</f>
        <v>0</v>
      </c>
      <c r="Q498" s="235">
        <v>0.00059999999999999995</v>
      </c>
      <c r="R498" s="235">
        <f>Q498*H498</f>
        <v>0.001944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386</v>
      </c>
      <c r="AT498" s="237" t="s">
        <v>490</v>
      </c>
      <c r="AU498" s="237" t="s">
        <v>85</v>
      </c>
      <c r="AY498" s="17" t="s">
        <v>166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201</v>
      </c>
      <c r="BM498" s="237" t="s">
        <v>665</v>
      </c>
    </row>
    <row r="499" s="14" customFormat="1">
      <c r="A499" s="14"/>
      <c r="B499" s="255"/>
      <c r="C499" s="256"/>
      <c r="D499" s="246" t="s">
        <v>178</v>
      </c>
      <c r="E499" s="256"/>
      <c r="F499" s="258" t="s">
        <v>666</v>
      </c>
      <c r="G499" s="256"/>
      <c r="H499" s="259">
        <v>3.2400000000000002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5" t="s">
        <v>178</v>
      </c>
      <c r="AU499" s="265" t="s">
        <v>85</v>
      </c>
      <c r="AV499" s="14" t="s">
        <v>85</v>
      </c>
      <c r="AW499" s="14" t="s">
        <v>4</v>
      </c>
      <c r="AX499" s="14" t="s">
        <v>83</v>
      </c>
      <c r="AY499" s="265" t="s">
        <v>166</v>
      </c>
    </row>
    <row r="500" s="2" customFormat="1" ht="24" customHeight="1">
      <c r="A500" s="38"/>
      <c r="B500" s="39"/>
      <c r="C500" s="226" t="s">
        <v>667</v>
      </c>
      <c r="D500" s="226" t="s">
        <v>169</v>
      </c>
      <c r="E500" s="227" t="s">
        <v>668</v>
      </c>
      <c r="F500" s="228" t="s">
        <v>669</v>
      </c>
      <c r="G500" s="229" t="s">
        <v>172</v>
      </c>
      <c r="H500" s="230">
        <v>0.38900000000000001</v>
      </c>
      <c r="I500" s="231"/>
      <c r="J500" s="232">
        <f>ROUND(I500*H500,2)</f>
        <v>0</v>
      </c>
      <c r="K500" s="228" t="s">
        <v>173</v>
      </c>
      <c r="L500" s="44"/>
      <c r="M500" s="233" t="s">
        <v>1</v>
      </c>
      <c r="N500" s="234" t="s">
        <v>41</v>
      </c>
      <c r="O500" s="91"/>
      <c r="P500" s="235">
        <f>O500*H500</f>
        <v>0</v>
      </c>
      <c r="Q500" s="235">
        <v>0.06583</v>
      </c>
      <c r="R500" s="235">
        <f>Q500*H500</f>
        <v>0.025607870000000001</v>
      </c>
      <c r="S500" s="235">
        <v>0</v>
      </c>
      <c r="T500" s="23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7" t="s">
        <v>201</v>
      </c>
      <c r="AT500" s="237" t="s">
        <v>169</v>
      </c>
      <c r="AU500" s="237" t="s">
        <v>85</v>
      </c>
      <c r="AY500" s="17" t="s">
        <v>166</v>
      </c>
      <c r="BE500" s="238">
        <f>IF(N500="základní",J500,0)</f>
        <v>0</v>
      </c>
      <c r="BF500" s="238">
        <f>IF(N500="snížená",J500,0)</f>
        <v>0</v>
      </c>
      <c r="BG500" s="238">
        <f>IF(N500="zákl. přenesená",J500,0)</f>
        <v>0</v>
      </c>
      <c r="BH500" s="238">
        <f>IF(N500="sníž. přenesená",J500,0)</f>
        <v>0</v>
      </c>
      <c r="BI500" s="238">
        <f>IF(N500="nulová",J500,0)</f>
        <v>0</v>
      </c>
      <c r="BJ500" s="17" t="s">
        <v>83</v>
      </c>
      <c r="BK500" s="238">
        <f>ROUND(I500*H500,2)</f>
        <v>0</v>
      </c>
      <c r="BL500" s="17" t="s">
        <v>201</v>
      </c>
      <c r="BM500" s="237" t="s">
        <v>670</v>
      </c>
    </row>
    <row r="501" s="2" customFormat="1">
      <c r="A501" s="38"/>
      <c r="B501" s="39"/>
      <c r="C501" s="40"/>
      <c r="D501" s="239" t="s">
        <v>176</v>
      </c>
      <c r="E501" s="40"/>
      <c r="F501" s="240" t="s">
        <v>671</v>
      </c>
      <c r="G501" s="40"/>
      <c r="H501" s="40"/>
      <c r="I501" s="241"/>
      <c r="J501" s="40"/>
      <c r="K501" s="40"/>
      <c r="L501" s="44"/>
      <c r="M501" s="242"/>
      <c r="N501" s="243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176</v>
      </c>
      <c r="AU501" s="17" t="s">
        <v>85</v>
      </c>
    </row>
    <row r="502" s="14" customFormat="1">
      <c r="A502" s="14"/>
      <c r="B502" s="255"/>
      <c r="C502" s="256"/>
      <c r="D502" s="246" t="s">
        <v>178</v>
      </c>
      <c r="E502" s="257" t="s">
        <v>1</v>
      </c>
      <c r="F502" s="258" t="s">
        <v>653</v>
      </c>
      <c r="G502" s="256"/>
      <c r="H502" s="259">
        <v>0.19439999999999999</v>
      </c>
      <c r="I502" s="260"/>
      <c r="J502" s="256"/>
      <c r="K502" s="256"/>
      <c r="L502" s="261"/>
      <c r="M502" s="262"/>
      <c r="N502" s="263"/>
      <c r="O502" s="263"/>
      <c r="P502" s="263"/>
      <c r="Q502" s="263"/>
      <c r="R502" s="263"/>
      <c r="S502" s="263"/>
      <c r="T502" s="26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5" t="s">
        <v>178</v>
      </c>
      <c r="AU502" s="265" t="s">
        <v>85</v>
      </c>
      <c r="AV502" s="14" t="s">
        <v>85</v>
      </c>
      <c r="AW502" s="14" t="s">
        <v>34</v>
      </c>
      <c r="AX502" s="14" t="s">
        <v>76</v>
      </c>
      <c r="AY502" s="265" t="s">
        <v>166</v>
      </c>
    </row>
    <row r="503" s="14" customFormat="1">
      <c r="A503" s="14"/>
      <c r="B503" s="255"/>
      <c r="C503" s="256"/>
      <c r="D503" s="246" t="s">
        <v>178</v>
      </c>
      <c r="E503" s="257" t="s">
        <v>1</v>
      </c>
      <c r="F503" s="258" t="s">
        <v>654</v>
      </c>
      <c r="G503" s="256"/>
      <c r="H503" s="259">
        <v>0.19439999999999999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5" t="s">
        <v>178</v>
      </c>
      <c r="AU503" s="265" t="s">
        <v>85</v>
      </c>
      <c r="AV503" s="14" t="s">
        <v>85</v>
      </c>
      <c r="AW503" s="14" t="s">
        <v>34</v>
      </c>
      <c r="AX503" s="14" t="s">
        <v>76</v>
      </c>
      <c r="AY503" s="265" t="s">
        <v>166</v>
      </c>
    </row>
    <row r="504" s="2" customFormat="1" ht="26.4" customHeight="1">
      <c r="A504" s="38"/>
      <c r="B504" s="39"/>
      <c r="C504" s="226" t="s">
        <v>672</v>
      </c>
      <c r="D504" s="226" t="s">
        <v>169</v>
      </c>
      <c r="E504" s="227" t="s">
        <v>673</v>
      </c>
      <c r="F504" s="228" t="s">
        <v>674</v>
      </c>
      <c r="G504" s="229" t="s">
        <v>172</v>
      </c>
      <c r="H504" s="230">
        <v>0.38900000000000001</v>
      </c>
      <c r="I504" s="231"/>
      <c r="J504" s="232">
        <f>ROUND(I504*H504,2)</f>
        <v>0</v>
      </c>
      <c r="K504" s="228" t="s">
        <v>173</v>
      </c>
      <c r="L504" s="44"/>
      <c r="M504" s="233" t="s">
        <v>1</v>
      </c>
      <c r="N504" s="234" t="s">
        <v>41</v>
      </c>
      <c r="O504" s="91"/>
      <c r="P504" s="235">
        <f>O504*H504</f>
        <v>0</v>
      </c>
      <c r="Q504" s="235">
        <v>0</v>
      </c>
      <c r="R504" s="235">
        <f>Q504*H504</f>
        <v>0</v>
      </c>
      <c r="S504" s="235">
        <v>0</v>
      </c>
      <c r="T504" s="23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7" t="s">
        <v>201</v>
      </c>
      <c r="AT504" s="237" t="s">
        <v>169</v>
      </c>
      <c r="AU504" s="237" t="s">
        <v>85</v>
      </c>
      <c r="AY504" s="17" t="s">
        <v>166</v>
      </c>
      <c r="BE504" s="238">
        <f>IF(N504="základní",J504,0)</f>
        <v>0</v>
      </c>
      <c r="BF504" s="238">
        <f>IF(N504="snížená",J504,0)</f>
        <v>0</v>
      </c>
      <c r="BG504" s="238">
        <f>IF(N504="zákl. přenesená",J504,0)</f>
        <v>0</v>
      </c>
      <c r="BH504" s="238">
        <f>IF(N504="sníž. přenesená",J504,0)</f>
        <v>0</v>
      </c>
      <c r="BI504" s="238">
        <f>IF(N504="nulová",J504,0)</f>
        <v>0</v>
      </c>
      <c r="BJ504" s="17" t="s">
        <v>83</v>
      </c>
      <c r="BK504" s="238">
        <f>ROUND(I504*H504,2)</f>
        <v>0</v>
      </c>
      <c r="BL504" s="17" t="s">
        <v>201</v>
      </c>
      <c r="BM504" s="237" t="s">
        <v>675</v>
      </c>
    </row>
    <row r="505" s="2" customFormat="1">
      <c r="A505" s="38"/>
      <c r="B505" s="39"/>
      <c r="C505" s="40"/>
      <c r="D505" s="239" t="s">
        <v>176</v>
      </c>
      <c r="E505" s="40"/>
      <c r="F505" s="240" t="s">
        <v>676</v>
      </c>
      <c r="G505" s="40"/>
      <c r="H505" s="40"/>
      <c r="I505" s="241"/>
      <c r="J505" s="40"/>
      <c r="K505" s="40"/>
      <c r="L505" s="44"/>
      <c r="M505" s="242"/>
      <c r="N505" s="243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176</v>
      </c>
      <c r="AU505" s="17" t="s">
        <v>85</v>
      </c>
    </row>
    <row r="506" s="14" customFormat="1">
      <c r="A506" s="14"/>
      <c r="B506" s="255"/>
      <c r="C506" s="256"/>
      <c r="D506" s="246" t="s">
        <v>178</v>
      </c>
      <c r="E506" s="257" t="s">
        <v>1</v>
      </c>
      <c r="F506" s="258" t="s">
        <v>653</v>
      </c>
      <c r="G506" s="256"/>
      <c r="H506" s="259">
        <v>0.19439999999999999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5" t="s">
        <v>178</v>
      </c>
      <c r="AU506" s="265" t="s">
        <v>85</v>
      </c>
      <c r="AV506" s="14" t="s">
        <v>85</v>
      </c>
      <c r="AW506" s="14" t="s">
        <v>34</v>
      </c>
      <c r="AX506" s="14" t="s">
        <v>76</v>
      </c>
      <c r="AY506" s="265" t="s">
        <v>166</v>
      </c>
    </row>
    <row r="507" s="14" customFormat="1">
      <c r="A507" s="14"/>
      <c r="B507" s="255"/>
      <c r="C507" s="256"/>
      <c r="D507" s="246" t="s">
        <v>178</v>
      </c>
      <c r="E507" s="257" t="s">
        <v>1</v>
      </c>
      <c r="F507" s="258" t="s">
        <v>654</v>
      </c>
      <c r="G507" s="256"/>
      <c r="H507" s="259">
        <v>0.19439999999999999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5" t="s">
        <v>178</v>
      </c>
      <c r="AU507" s="265" t="s">
        <v>85</v>
      </c>
      <c r="AV507" s="14" t="s">
        <v>85</v>
      </c>
      <c r="AW507" s="14" t="s">
        <v>34</v>
      </c>
      <c r="AX507" s="14" t="s">
        <v>76</v>
      </c>
      <c r="AY507" s="265" t="s">
        <v>166</v>
      </c>
    </row>
    <row r="508" s="2" customFormat="1" ht="26.4" customHeight="1">
      <c r="A508" s="38"/>
      <c r="B508" s="39"/>
      <c r="C508" s="226" t="s">
        <v>677</v>
      </c>
      <c r="D508" s="226" t="s">
        <v>169</v>
      </c>
      <c r="E508" s="227" t="s">
        <v>678</v>
      </c>
      <c r="F508" s="228" t="s">
        <v>679</v>
      </c>
      <c r="G508" s="229" t="s">
        <v>172</v>
      </c>
      <c r="H508" s="230">
        <v>0.38900000000000001</v>
      </c>
      <c r="I508" s="231"/>
      <c r="J508" s="232">
        <f>ROUND(I508*H508,2)</f>
        <v>0</v>
      </c>
      <c r="K508" s="228" t="s">
        <v>173</v>
      </c>
      <c r="L508" s="44"/>
      <c r="M508" s="233" t="s">
        <v>1</v>
      </c>
      <c r="N508" s="234" t="s">
        <v>41</v>
      </c>
      <c r="O508" s="91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7" t="s">
        <v>201</v>
      </c>
      <c r="AT508" s="237" t="s">
        <v>169</v>
      </c>
      <c r="AU508" s="237" t="s">
        <v>85</v>
      </c>
      <c r="AY508" s="17" t="s">
        <v>166</v>
      </c>
      <c r="BE508" s="238">
        <f>IF(N508="základní",J508,0)</f>
        <v>0</v>
      </c>
      <c r="BF508" s="238">
        <f>IF(N508="snížená",J508,0)</f>
        <v>0</v>
      </c>
      <c r="BG508" s="238">
        <f>IF(N508="zákl. přenesená",J508,0)</f>
        <v>0</v>
      </c>
      <c r="BH508" s="238">
        <f>IF(N508="sníž. přenesená",J508,0)</f>
        <v>0</v>
      </c>
      <c r="BI508" s="238">
        <f>IF(N508="nulová",J508,0)</f>
        <v>0</v>
      </c>
      <c r="BJ508" s="17" t="s">
        <v>83</v>
      </c>
      <c r="BK508" s="238">
        <f>ROUND(I508*H508,2)</f>
        <v>0</v>
      </c>
      <c r="BL508" s="17" t="s">
        <v>201</v>
      </c>
      <c r="BM508" s="237" t="s">
        <v>680</v>
      </c>
    </row>
    <row r="509" s="2" customFormat="1">
      <c r="A509" s="38"/>
      <c r="B509" s="39"/>
      <c r="C509" s="40"/>
      <c r="D509" s="239" t="s">
        <v>176</v>
      </c>
      <c r="E509" s="40"/>
      <c r="F509" s="240" t="s">
        <v>681</v>
      </c>
      <c r="G509" s="40"/>
      <c r="H509" s="40"/>
      <c r="I509" s="241"/>
      <c r="J509" s="40"/>
      <c r="K509" s="40"/>
      <c r="L509" s="44"/>
      <c r="M509" s="242"/>
      <c r="N509" s="243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176</v>
      </c>
      <c r="AU509" s="17" t="s">
        <v>85</v>
      </c>
    </row>
    <row r="510" s="14" customFormat="1">
      <c r="A510" s="14"/>
      <c r="B510" s="255"/>
      <c r="C510" s="256"/>
      <c r="D510" s="246" t="s">
        <v>178</v>
      </c>
      <c r="E510" s="257" t="s">
        <v>1</v>
      </c>
      <c r="F510" s="258" t="s">
        <v>653</v>
      </c>
      <c r="G510" s="256"/>
      <c r="H510" s="259">
        <v>0.19439999999999999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5" t="s">
        <v>178</v>
      </c>
      <c r="AU510" s="265" t="s">
        <v>85</v>
      </c>
      <c r="AV510" s="14" t="s">
        <v>85</v>
      </c>
      <c r="AW510" s="14" t="s">
        <v>34</v>
      </c>
      <c r="AX510" s="14" t="s">
        <v>76</v>
      </c>
      <c r="AY510" s="265" t="s">
        <v>166</v>
      </c>
    </row>
    <row r="511" s="14" customFormat="1">
      <c r="A511" s="14"/>
      <c r="B511" s="255"/>
      <c r="C511" s="256"/>
      <c r="D511" s="246" t="s">
        <v>178</v>
      </c>
      <c r="E511" s="257" t="s">
        <v>1</v>
      </c>
      <c r="F511" s="258" t="s">
        <v>654</v>
      </c>
      <c r="G511" s="256"/>
      <c r="H511" s="259">
        <v>0.19439999999999999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5" t="s">
        <v>178</v>
      </c>
      <c r="AU511" s="265" t="s">
        <v>85</v>
      </c>
      <c r="AV511" s="14" t="s">
        <v>85</v>
      </c>
      <c r="AW511" s="14" t="s">
        <v>34</v>
      </c>
      <c r="AX511" s="14" t="s">
        <v>76</v>
      </c>
      <c r="AY511" s="265" t="s">
        <v>166</v>
      </c>
    </row>
    <row r="512" s="2" customFormat="1" ht="26.4" customHeight="1">
      <c r="A512" s="38"/>
      <c r="B512" s="39"/>
      <c r="C512" s="226" t="s">
        <v>682</v>
      </c>
      <c r="D512" s="226" t="s">
        <v>169</v>
      </c>
      <c r="E512" s="227" t="s">
        <v>683</v>
      </c>
      <c r="F512" s="228" t="s">
        <v>684</v>
      </c>
      <c r="G512" s="229" t="s">
        <v>373</v>
      </c>
      <c r="H512" s="230">
        <v>0.028000000000000001</v>
      </c>
      <c r="I512" s="231"/>
      <c r="J512" s="232">
        <f>ROUND(I512*H512,2)</f>
        <v>0</v>
      </c>
      <c r="K512" s="228" t="s">
        <v>173</v>
      </c>
      <c r="L512" s="44"/>
      <c r="M512" s="233" t="s">
        <v>1</v>
      </c>
      <c r="N512" s="234" t="s">
        <v>41</v>
      </c>
      <c r="O512" s="91"/>
      <c r="P512" s="235">
        <f>O512*H512</f>
        <v>0</v>
      </c>
      <c r="Q512" s="235">
        <v>0</v>
      </c>
      <c r="R512" s="235">
        <f>Q512*H512</f>
        <v>0</v>
      </c>
      <c r="S512" s="235">
        <v>0</v>
      </c>
      <c r="T512" s="23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7" t="s">
        <v>201</v>
      </c>
      <c r="AT512" s="237" t="s">
        <v>169</v>
      </c>
      <c r="AU512" s="237" t="s">
        <v>85</v>
      </c>
      <c r="AY512" s="17" t="s">
        <v>166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7" t="s">
        <v>83</v>
      </c>
      <c r="BK512" s="238">
        <f>ROUND(I512*H512,2)</f>
        <v>0</v>
      </c>
      <c r="BL512" s="17" t="s">
        <v>201</v>
      </c>
      <c r="BM512" s="237" t="s">
        <v>685</v>
      </c>
    </row>
    <row r="513" s="2" customFormat="1">
      <c r="A513" s="38"/>
      <c r="B513" s="39"/>
      <c r="C513" s="40"/>
      <c r="D513" s="239" t="s">
        <v>176</v>
      </c>
      <c r="E513" s="40"/>
      <c r="F513" s="240" t="s">
        <v>686</v>
      </c>
      <c r="G513" s="40"/>
      <c r="H513" s="40"/>
      <c r="I513" s="241"/>
      <c r="J513" s="40"/>
      <c r="K513" s="40"/>
      <c r="L513" s="44"/>
      <c r="M513" s="242"/>
      <c r="N513" s="243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176</v>
      </c>
      <c r="AU513" s="17" t="s">
        <v>85</v>
      </c>
    </row>
    <row r="514" s="12" customFormat="1" ht="22.8" customHeight="1">
      <c r="A514" s="12"/>
      <c r="B514" s="210"/>
      <c r="C514" s="211"/>
      <c r="D514" s="212" t="s">
        <v>75</v>
      </c>
      <c r="E514" s="224" t="s">
        <v>687</v>
      </c>
      <c r="F514" s="224" t="s">
        <v>688</v>
      </c>
      <c r="G514" s="211"/>
      <c r="H514" s="211"/>
      <c r="I514" s="214"/>
      <c r="J514" s="225">
        <f>BK514</f>
        <v>0</v>
      </c>
      <c r="K514" s="211"/>
      <c r="L514" s="216"/>
      <c r="M514" s="217"/>
      <c r="N514" s="218"/>
      <c r="O514" s="218"/>
      <c r="P514" s="219">
        <f>SUM(P515:P580)</f>
        <v>0</v>
      </c>
      <c r="Q514" s="218"/>
      <c r="R514" s="219">
        <f>SUM(R515:R580)</f>
        <v>0.49387714000000005</v>
      </c>
      <c r="S514" s="218"/>
      <c r="T514" s="220">
        <f>SUM(T515:T580)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21" t="s">
        <v>85</v>
      </c>
      <c r="AT514" s="222" t="s">
        <v>75</v>
      </c>
      <c r="AU514" s="222" t="s">
        <v>83</v>
      </c>
      <c r="AY514" s="221" t="s">
        <v>166</v>
      </c>
      <c r="BK514" s="223">
        <f>SUM(BK515:BK580)</f>
        <v>0</v>
      </c>
    </row>
    <row r="515" s="2" customFormat="1" ht="16.5" customHeight="1">
      <c r="A515" s="38"/>
      <c r="B515" s="39"/>
      <c r="C515" s="226" t="s">
        <v>689</v>
      </c>
      <c r="D515" s="226" t="s">
        <v>169</v>
      </c>
      <c r="E515" s="227" t="s">
        <v>690</v>
      </c>
      <c r="F515" s="228" t="s">
        <v>691</v>
      </c>
      <c r="G515" s="229" t="s">
        <v>172</v>
      </c>
      <c r="H515" s="230">
        <v>55.920000000000002</v>
      </c>
      <c r="I515" s="231"/>
      <c r="J515" s="232">
        <f>ROUND(I515*H515,2)</f>
        <v>0</v>
      </c>
      <c r="K515" s="228" t="s">
        <v>173</v>
      </c>
      <c r="L515" s="44"/>
      <c r="M515" s="233" t="s">
        <v>1</v>
      </c>
      <c r="N515" s="234" t="s">
        <v>41</v>
      </c>
      <c r="O515" s="91"/>
      <c r="P515" s="235">
        <f>O515*H515</f>
        <v>0</v>
      </c>
      <c r="Q515" s="235">
        <v>0</v>
      </c>
      <c r="R515" s="235">
        <f>Q515*H515</f>
        <v>0</v>
      </c>
      <c r="S515" s="235">
        <v>0</v>
      </c>
      <c r="T515" s="23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7" t="s">
        <v>201</v>
      </c>
      <c r="AT515" s="237" t="s">
        <v>169</v>
      </c>
      <c r="AU515" s="237" t="s">
        <v>85</v>
      </c>
      <c r="AY515" s="17" t="s">
        <v>166</v>
      </c>
      <c r="BE515" s="238">
        <f>IF(N515="základní",J515,0)</f>
        <v>0</v>
      </c>
      <c r="BF515" s="238">
        <f>IF(N515="snížená",J515,0)</f>
        <v>0</v>
      </c>
      <c r="BG515" s="238">
        <f>IF(N515="zákl. přenesená",J515,0)</f>
        <v>0</v>
      </c>
      <c r="BH515" s="238">
        <f>IF(N515="sníž. přenesená",J515,0)</f>
        <v>0</v>
      </c>
      <c r="BI515" s="238">
        <f>IF(N515="nulová",J515,0)</f>
        <v>0</v>
      </c>
      <c r="BJ515" s="17" t="s">
        <v>83</v>
      </c>
      <c r="BK515" s="238">
        <f>ROUND(I515*H515,2)</f>
        <v>0</v>
      </c>
      <c r="BL515" s="17" t="s">
        <v>201</v>
      </c>
      <c r="BM515" s="237" t="s">
        <v>692</v>
      </c>
    </row>
    <row r="516" s="2" customFormat="1">
      <c r="A516" s="38"/>
      <c r="B516" s="39"/>
      <c r="C516" s="40"/>
      <c r="D516" s="239" t="s">
        <v>176</v>
      </c>
      <c r="E516" s="40"/>
      <c r="F516" s="240" t="s">
        <v>693</v>
      </c>
      <c r="G516" s="40"/>
      <c r="H516" s="40"/>
      <c r="I516" s="241"/>
      <c r="J516" s="40"/>
      <c r="K516" s="40"/>
      <c r="L516" s="44"/>
      <c r="M516" s="242"/>
      <c r="N516" s="243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176</v>
      </c>
      <c r="AU516" s="17" t="s">
        <v>85</v>
      </c>
    </row>
    <row r="517" s="14" customFormat="1">
      <c r="A517" s="14"/>
      <c r="B517" s="255"/>
      <c r="C517" s="256"/>
      <c r="D517" s="246" t="s">
        <v>178</v>
      </c>
      <c r="E517" s="257" t="s">
        <v>1</v>
      </c>
      <c r="F517" s="258" t="s">
        <v>293</v>
      </c>
      <c r="G517" s="256"/>
      <c r="H517" s="259">
        <v>3.9199999999999999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5" t="s">
        <v>178</v>
      </c>
      <c r="AU517" s="265" t="s">
        <v>85</v>
      </c>
      <c r="AV517" s="14" t="s">
        <v>85</v>
      </c>
      <c r="AW517" s="14" t="s">
        <v>34</v>
      </c>
      <c r="AX517" s="14" t="s">
        <v>76</v>
      </c>
      <c r="AY517" s="265" t="s">
        <v>166</v>
      </c>
    </row>
    <row r="518" s="14" customFormat="1">
      <c r="A518" s="14"/>
      <c r="B518" s="255"/>
      <c r="C518" s="256"/>
      <c r="D518" s="246" t="s">
        <v>178</v>
      </c>
      <c r="E518" s="257" t="s">
        <v>1</v>
      </c>
      <c r="F518" s="258" t="s">
        <v>258</v>
      </c>
      <c r="G518" s="256"/>
      <c r="H518" s="259">
        <v>12.5</v>
      </c>
      <c r="I518" s="260"/>
      <c r="J518" s="256"/>
      <c r="K518" s="256"/>
      <c r="L518" s="261"/>
      <c r="M518" s="262"/>
      <c r="N518" s="263"/>
      <c r="O518" s="263"/>
      <c r="P518" s="263"/>
      <c r="Q518" s="263"/>
      <c r="R518" s="263"/>
      <c r="S518" s="263"/>
      <c r="T518" s="26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5" t="s">
        <v>178</v>
      </c>
      <c r="AU518" s="265" t="s">
        <v>85</v>
      </c>
      <c r="AV518" s="14" t="s">
        <v>85</v>
      </c>
      <c r="AW518" s="14" t="s">
        <v>34</v>
      </c>
      <c r="AX518" s="14" t="s">
        <v>76</v>
      </c>
      <c r="AY518" s="265" t="s">
        <v>166</v>
      </c>
    </row>
    <row r="519" s="14" customFormat="1">
      <c r="A519" s="14"/>
      <c r="B519" s="255"/>
      <c r="C519" s="256"/>
      <c r="D519" s="246" t="s">
        <v>178</v>
      </c>
      <c r="E519" s="257" t="s">
        <v>1</v>
      </c>
      <c r="F519" s="258" t="s">
        <v>694</v>
      </c>
      <c r="G519" s="256"/>
      <c r="H519" s="259">
        <v>11.5</v>
      </c>
      <c r="I519" s="260"/>
      <c r="J519" s="256"/>
      <c r="K519" s="256"/>
      <c r="L519" s="261"/>
      <c r="M519" s="262"/>
      <c r="N519" s="263"/>
      <c r="O519" s="263"/>
      <c r="P519" s="263"/>
      <c r="Q519" s="263"/>
      <c r="R519" s="263"/>
      <c r="S519" s="263"/>
      <c r="T519" s="26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5" t="s">
        <v>178</v>
      </c>
      <c r="AU519" s="265" t="s">
        <v>85</v>
      </c>
      <c r="AV519" s="14" t="s">
        <v>85</v>
      </c>
      <c r="AW519" s="14" t="s">
        <v>34</v>
      </c>
      <c r="AX519" s="14" t="s">
        <v>76</v>
      </c>
      <c r="AY519" s="265" t="s">
        <v>166</v>
      </c>
    </row>
    <row r="520" s="14" customFormat="1">
      <c r="A520" s="14"/>
      <c r="B520" s="255"/>
      <c r="C520" s="256"/>
      <c r="D520" s="246" t="s">
        <v>178</v>
      </c>
      <c r="E520" s="257" t="s">
        <v>1</v>
      </c>
      <c r="F520" s="258" t="s">
        <v>260</v>
      </c>
      <c r="G520" s="256"/>
      <c r="H520" s="259">
        <v>10.300000000000001</v>
      </c>
      <c r="I520" s="260"/>
      <c r="J520" s="256"/>
      <c r="K520" s="256"/>
      <c r="L520" s="261"/>
      <c r="M520" s="262"/>
      <c r="N520" s="263"/>
      <c r="O520" s="263"/>
      <c r="P520" s="263"/>
      <c r="Q520" s="263"/>
      <c r="R520" s="263"/>
      <c r="S520" s="263"/>
      <c r="T520" s="26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5" t="s">
        <v>178</v>
      </c>
      <c r="AU520" s="265" t="s">
        <v>85</v>
      </c>
      <c r="AV520" s="14" t="s">
        <v>85</v>
      </c>
      <c r="AW520" s="14" t="s">
        <v>34</v>
      </c>
      <c r="AX520" s="14" t="s">
        <v>76</v>
      </c>
      <c r="AY520" s="265" t="s">
        <v>166</v>
      </c>
    </row>
    <row r="521" s="14" customFormat="1">
      <c r="A521" s="14"/>
      <c r="B521" s="255"/>
      <c r="C521" s="256"/>
      <c r="D521" s="246" t="s">
        <v>178</v>
      </c>
      <c r="E521" s="257" t="s">
        <v>1</v>
      </c>
      <c r="F521" s="258" t="s">
        <v>253</v>
      </c>
      <c r="G521" s="256"/>
      <c r="H521" s="259">
        <v>17.699999999999999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5" t="s">
        <v>178</v>
      </c>
      <c r="AU521" s="265" t="s">
        <v>85</v>
      </c>
      <c r="AV521" s="14" t="s">
        <v>85</v>
      </c>
      <c r="AW521" s="14" t="s">
        <v>34</v>
      </c>
      <c r="AX521" s="14" t="s">
        <v>76</v>
      </c>
      <c r="AY521" s="265" t="s">
        <v>166</v>
      </c>
    </row>
    <row r="522" s="2" customFormat="1" ht="26.4" customHeight="1">
      <c r="A522" s="38"/>
      <c r="B522" s="39"/>
      <c r="C522" s="226" t="s">
        <v>695</v>
      </c>
      <c r="D522" s="226" t="s">
        <v>169</v>
      </c>
      <c r="E522" s="227" t="s">
        <v>696</v>
      </c>
      <c r="F522" s="228" t="s">
        <v>697</v>
      </c>
      <c r="G522" s="229" t="s">
        <v>172</v>
      </c>
      <c r="H522" s="230">
        <v>55.920000000000002</v>
      </c>
      <c r="I522" s="231"/>
      <c r="J522" s="232">
        <f>ROUND(I522*H522,2)</f>
        <v>0</v>
      </c>
      <c r="K522" s="228" t="s">
        <v>173</v>
      </c>
      <c r="L522" s="44"/>
      <c r="M522" s="233" t="s">
        <v>1</v>
      </c>
      <c r="N522" s="234" t="s">
        <v>41</v>
      </c>
      <c r="O522" s="91"/>
      <c r="P522" s="235">
        <f>O522*H522</f>
        <v>0</v>
      </c>
      <c r="Q522" s="235">
        <v>0.00020000000000000001</v>
      </c>
      <c r="R522" s="235">
        <f>Q522*H522</f>
        <v>0.011184000000000001</v>
      </c>
      <c r="S522" s="235">
        <v>0</v>
      </c>
      <c r="T522" s="23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7" t="s">
        <v>201</v>
      </c>
      <c r="AT522" s="237" t="s">
        <v>169</v>
      </c>
      <c r="AU522" s="237" t="s">
        <v>85</v>
      </c>
      <c r="AY522" s="17" t="s">
        <v>166</v>
      </c>
      <c r="BE522" s="238">
        <f>IF(N522="základní",J522,0)</f>
        <v>0</v>
      </c>
      <c r="BF522" s="238">
        <f>IF(N522="snížená",J522,0)</f>
        <v>0</v>
      </c>
      <c r="BG522" s="238">
        <f>IF(N522="zákl. přenesená",J522,0)</f>
        <v>0</v>
      </c>
      <c r="BH522" s="238">
        <f>IF(N522="sníž. přenesená",J522,0)</f>
        <v>0</v>
      </c>
      <c r="BI522" s="238">
        <f>IF(N522="nulová",J522,0)</f>
        <v>0</v>
      </c>
      <c r="BJ522" s="17" t="s">
        <v>83</v>
      </c>
      <c r="BK522" s="238">
        <f>ROUND(I522*H522,2)</f>
        <v>0</v>
      </c>
      <c r="BL522" s="17" t="s">
        <v>201</v>
      </c>
      <c r="BM522" s="237" t="s">
        <v>698</v>
      </c>
    </row>
    <row r="523" s="2" customFormat="1">
      <c r="A523" s="38"/>
      <c r="B523" s="39"/>
      <c r="C523" s="40"/>
      <c r="D523" s="239" t="s">
        <v>176</v>
      </c>
      <c r="E523" s="40"/>
      <c r="F523" s="240" t="s">
        <v>699</v>
      </c>
      <c r="G523" s="40"/>
      <c r="H523" s="40"/>
      <c r="I523" s="241"/>
      <c r="J523" s="40"/>
      <c r="K523" s="40"/>
      <c r="L523" s="44"/>
      <c r="M523" s="242"/>
      <c r="N523" s="243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176</v>
      </c>
      <c r="AU523" s="17" t="s">
        <v>85</v>
      </c>
    </row>
    <row r="524" s="2" customFormat="1" ht="36" customHeight="1">
      <c r="A524" s="38"/>
      <c r="B524" s="39"/>
      <c r="C524" s="226" t="s">
        <v>700</v>
      </c>
      <c r="D524" s="226" t="s">
        <v>169</v>
      </c>
      <c r="E524" s="227" t="s">
        <v>701</v>
      </c>
      <c r="F524" s="228" t="s">
        <v>702</v>
      </c>
      <c r="G524" s="229" t="s">
        <v>172</v>
      </c>
      <c r="H524" s="230">
        <v>55.920000000000002</v>
      </c>
      <c r="I524" s="231"/>
      <c r="J524" s="232">
        <f>ROUND(I524*H524,2)</f>
        <v>0</v>
      </c>
      <c r="K524" s="228" t="s">
        <v>173</v>
      </c>
      <c r="L524" s="44"/>
      <c r="M524" s="233" t="s">
        <v>1</v>
      </c>
      <c r="N524" s="234" t="s">
        <v>41</v>
      </c>
      <c r="O524" s="91"/>
      <c r="P524" s="235">
        <f>O524*H524</f>
        <v>0</v>
      </c>
      <c r="Q524" s="235">
        <v>0.0044999999999999997</v>
      </c>
      <c r="R524" s="235">
        <f>Q524*H524</f>
        <v>0.25163999999999997</v>
      </c>
      <c r="S524" s="235">
        <v>0</v>
      </c>
      <c r="T524" s="23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7" t="s">
        <v>201</v>
      </c>
      <c r="AT524" s="237" t="s">
        <v>169</v>
      </c>
      <c r="AU524" s="237" t="s">
        <v>85</v>
      </c>
      <c r="AY524" s="17" t="s">
        <v>166</v>
      </c>
      <c r="BE524" s="238">
        <f>IF(N524="základní",J524,0)</f>
        <v>0</v>
      </c>
      <c r="BF524" s="238">
        <f>IF(N524="snížená",J524,0)</f>
        <v>0</v>
      </c>
      <c r="BG524" s="238">
        <f>IF(N524="zákl. přenesená",J524,0)</f>
        <v>0</v>
      </c>
      <c r="BH524" s="238">
        <f>IF(N524="sníž. přenesená",J524,0)</f>
        <v>0</v>
      </c>
      <c r="BI524" s="238">
        <f>IF(N524="nulová",J524,0)</f>
        <v>0</v>
      </c>
      <c r="BJ524" s="17" t="s">
        <v>83</v>
      </c>
      <c r="BK524" s="238">
        <f>ROUND(I524*H524,2)</f>
        <v>0</v>
      </c>
      <c r="BL524" s="17" t="s">
        <v>201</v>
      </c>
      <c r="BM524" s="237" t="s">
        <v>703</v>
      </c>
    </row>
    <row r="525" s="2" customFormat="1">
      <c r="A525" s="38"/>
      <c r="B525" s="39"/>
      <c r="C525" s="40"/>
      <c r="D525" s="239" t="s">
        <v>176</v>
      </c>
      <c r="E525" s="40"/>
      <c r="F525" s="240" t="s">
        <v>704</v>
      </c>
      <c r="G525" s="40"/>
      <c r="H525" s="40"/>
      <c r="I525" s="241"/>
      <c r="J525" s="40"/>
      <c r="K525" s="40"/>
      <c r="L525" s="44"/>
      <c r="M525" s="242"/>
      <c r="N525" s="243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176</v>
      </c>
      <c r="AU525" s="17" t="s">
        <v>85</v>
      </c>
    </row>
    <row r="526" s="14" customFormat="1">
      <c r="A526" s="14"/>
      <c r="B526" s="255"/>
      <c r="C526" s="256"/>
      <c r="D526" s="246" t="s">
        <v>178</v>
      </c>
      <c r="E526" s="257" t="s">
        <v>1</v>
      </c>
      <c r="F526" s="258" t="s">
        <v>293</v>
      </c>
      <c r="G526" s="256"/>
      <c r="H526" s="259">
        <v>3.9199999999999999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5" t="s">
        <v>178</v>
      </c>
      <c r="AU526" s="265" t="s">
        <v>85</v>
      </c>
      <c r="AV526" s="14" t="s">
        <v>85</v>
      </c>
      <c r="AW526" s="14" t="s">
        <v>34</v>
      </c>
      <c r="AX526" s="14" t="s">
        <v>76</v>
      </c>
      <c r="AY526" s="265" t="s">
        <v>166</v>
      </c>
    </row>
    <row r="527" s="14" customFormat="1">
      <c r="A527" s="14"/>
      <c r="B527" s="255"/>
      <c r="C527" s="256"/>
      <c r="D527" s="246" t="s">
        <v>178</v>
      </c>
      <c r="E527" s="257" t="s">
        <v>1</v>
      </c>
      <c r="F527" s="258" t="s">
        <v>258</v>
      </c>
      <c r="G527" s="256"/>
      <c r="H527" s="259">
        <v>12.5</v>
      </c>
      <c r="I527" s="260"/>
      <c r="J527" s="256"/>
      <c r="K527" s="256"/>
      <c r="L527" s="261"/>
      <c r="M527" s="262"/>
      <c r="N527" s="263"/>
      <c r="O527" s="263"/>
      <c r="P527" s="263"/>
      <c r="Q527" s="263"/>
      <c r="R527" s="263"/>
      <c r="S527" s="263"/>
      <c r="T527" s="26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5" t="s">
        <v>178</v>
      </c>
      <c r="AU527" s="265" t="s">
        <v>85</v>
      </c>
      <c r="AV527" s="14" t="s">
        <v>85</v>
      </c>
      <c r="AW527" s="14" t="s">
        <v>34</v>
      </c>
      <c r="AX527" s="14" t="s">
        <v>76</v>
      </c>
      <c r="AY527" s="265" t="s">
        <v>166</v>
      </c>
    </row>
    <row r="528" s="14" customFormat="1">
      <c r="A528" s="14"/>
      <c r="B528" s="255"/>
      <c r="C528" s="256"/>
      <c r="D528" s="246" t="s">
        <v>178</v>
      </c>
      <c r="E528" s="257" t="s">
        <v>1</v>
      </c>
      <c r="F528" s="258" t="s">
        <v>694</v>
      </c>
      <c r="G528" s="256"/>
      <c r="H528" s="259">
        <v>11.5</v>
      </c>
      <c r="I528" s="260"/>
      <c r="J528" s="256"/>
      <c r="K528" s="256"/>
      <c r="L528" s="261"/>
      <c r="M528" s="262"/>
      <c r="N528" s="263"/>
      <c r="O528" s="263"/>
      <c r="P528" s="263"/>
      <c r="Q528" s="263"/>
      <c r="R528" s="263"/>
      <c r="S528" s="263"/>
      <c r="T528" s="26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5" t="s">
        <v>178</v>
      </c>
      <c r="AU528" s="265" t="s">
        <v>85</v>
      </c>
      <c r="AV528" s="14" t="s">
        <v>85</v>
      </c>
      <c r="AW528" s="14" t="s">
        <v>34</v>
      </c>
      <c r="AX528" s="14" t="s">
        <v>76</v>
      </c>
      <c r="AY528" s="265" t="s">
        <v>166</v>
      </c>
    </row>
    <row r="529" s="14" customFormat="1">
      <c r="A529" s="14"/>
      <c r="B529" s="255"/>
      <c r="C529" s="256"/>
      <c r="D529" s="246" t="s">
        <v>178</v>
      </c>
      <c r="E529" s="257" t="s">
        <v>1</v>
      </c>
      <c r="F529" s="258" t="s">
        <v>260</v>
      </c>
      <c r="G529" s="256"/>
      <c r="H529" s="259">
        <v>10.300000000000001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5" t="s">
        <v>178</v>
      </c>
      <c r="AU529" s="265" t="s">
        <v>85</v>
      </c>
      <c r="AV529" s="14" t="s">
        <v>85</v>
      </c>
      <c r="AW529" s="14" t="s">
        <v>34</v>
      </c>
      <c r="AX529" s="14" t="s">
        <v>76</v>
      </c>
      <c r="AY529" s="265" t="s">
        <v>166</v>
      </c>
    </row>
    <row r="530" s="14" customFormat="1">
      <c r="A530" s="14"/>
      <c r="B530" s="255"/>
      <c r="C530" s="256"/>
      <c r="D530" s="246" t="s">
        <v>178</v>
      </c>
      <c r="E530" s="257" t="s">
        <v>1</v>
      </c>
      <c r="F530" s="258" t="s">
        <v>253</v>
      </c>
      <c r="G530" s="256"/>
      <c r="H530" s="259">
        <v>17.699999999999999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5" t="s">
        <v>178</v>
      </c>
      <c r="AU530" s="265" t="s">
        <v>85</v>
      </c>
      <c r="AV530" s="14" t="s">
        <v>85</v>
      </c>
      <c r="AW530" s="14" t="s">
        <v>34</v>
      </c>
      <c r="AX530" s="14" t="s">
        <v>76</v>
      </c>
      <c r="AY530" s="265" t="s">
        <v>166</v>
      </c>
    </row>
    <row r="531" s="2" customFormat="1" ht="26.4" customHeight="1">
      <c r="A531" s="38"/>
      <c r="B531" s="39"/>
      <c r="C531" s="226" t="s">
        <v>705</v>
      </c>
      <c r="D531" s="226" t="s">
        <v>169</v>
      </c>
      <c r="E531" s="227" t="s">
        <v>706</v>
      </c>
      <c r="F531" s="228" t="s">
        <v>707</v>
      </c>
      <c r="G531" s="229" t="s">
        <v>298</v>
      </c>
      <c r="H531" s="230">
        <v>53.524999999999999</v>
      </c>
      <c r="I531" s="231"/>
      <c r="J531" s="232">
        <f>ROUND(I531*H531,2)</f>
        <v>0</v>
      </c>
      <c r="K531" s="228" t="s">
        <v>173</v>
      </c>
      <c r="L531" s="44"/>
      <c r="M531" s="233" t="s">
        <v>1</v>
      </c>
      <c r="N531" s="234" t="s">
        <v>41</v>
      </c>
      <c r="O531" s="91"/>
      <c r="P531" s="235">
        <f>O531*H531</f>
        <v>0</v>
      </c>
      <c r="Q531" s="235">
        <v>5.0000000000000002E-05</v>
      </c>
      <c r="R531" s="235">
        <f>Q531*H531</f>
        <v>0.0026762500000000002</v>
      </c>
      <c r="S531" s="235">
        <v>0</v>
      </c>
      <c r="T531" s="23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7" t="s">
        <v>201</v>
      </c>
      <c r="AT531" s="237" t="s">
        <v>169</v>
      </c>
      <c r="AU531" s="237" t="s">
        <v>85</v>
      </c>
      <c r="AY531" s="17" t="s">
        <v>166</v>
      </c>
      <c r="BE531" s="238">
        <f>IF(N531="základní",J531,0)</f>
        <v>0</v>
      </c>
      <c r="BF531" s="238">
        <f>IF(N531="snížená",J531,0)</f>
        <v>0</v>
      </c>
      <c r="BG531" s="238">
        <f>IF(N531="zákl. přenesená",J531,0)</f>
        <v>0</v>
      </c>
      <c r="BH531" s="238">
        <f>IF(N531="sníž. přenesená",J531,0)</f>
        <v>0</v>
      </c>
      <c r="BI531" s="238">
        <f>IF(N531="nulová",J531,0)</f>
        <v>0</v>
      </c>
      <c r="BJ531" s="17" t="s">
        <v>83</v>
      </c>
      <c r="BK531" s="238">
        <f>ROUND(I531*H531,2)</f>
        <v>0</v>
      </c>
      <c r="BL531" s="17" t="s">
        <v>201</v>
      </c>
      <c r="BM531" s="237" t="s">
        <v>708</v>
      </c>
    </row>
    <row r="532" s="2" customFormat="1">
      <c r="A532" s="38"/>
      <c r="B532" s="39"/>
      <c r="C532" s="40"/>
      <c r="D532" s="239" t="s">
        <v>176</v>
      </c>
      <c r="E532" s="40"/>
      <c r="F532" s="240" t="s">
        <v>709</v>
      </c>
      <c r="G532" s="40"/>
      <c r="H532" s="40"/>
      <c r="I532" s="241"/>
      <c r="J532" s="40"/>
      <c r="K532" s="40"/>
      <c r="L532" s="44"/>
      <c r="M532" s="242"/>
      <c r="N532" s="243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176</v>
      </c>
      <c r="AU532" s="17" t="s">
        <v>85</v>
      </c>
    </row>
    <row r="533" s="14" customFormat="1">
      <c r="A533" s="14"/>
      <c r="B533" s="255"/>
      <c r="C533" s="256"/>
      <c r="D533" s="246" t="s">
        <v>178</v>
      </c>
      <c r="E533" s="257" t="s">
        <v>1</v>
      </c>
      <c r="F533" s="258" t="s">
        <v>301</v>
      </c>
      <c r="G533" s="256"/>
      <c r="H533" s="259">
        <v>8.3000000000000007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5" t="s">
        <v>178</v>
      </c>
      <c r="AU533" s="265" t="s">
        <v>85</v>
      </c>
      <c r="AV533" s="14" t="s">
        <v>85</v>
      </c>
      <c r="AW533" s="14" t="s">
        <v>34</v>
      </c>
      <c r="AX533" s="14" t="s">
        <v>76</v>
      </c>
      <c r="AY533" s="265" t="s">
        <v>166</v>
      </c>
    </row>
    <row r="534" s="14" customFormat="1">
      <c r="A534" s="14"/>
      <c r="B534" s="255"/>
      <c r="C534" s="256"/>
      <c r="D534" s="246" t="s">
        <v>178</v>
      </c>
      <c r="E534" s="257" t="s">
        <v>1</v>
      </c>
      <c r="F534" s="258" t="s">
        <v>710</v>
      </c>
      <c r="G534" s="256"/>
      <c r="H534" s="259">
        <v>10.810000000000001</v>
      </c>
      <c r="I534" s="260"/>
      <c r="J534" s="256"/>
      <c r="K534" s="256"/>
      <c r="L534" s="261"/>
      <c r="M534" s="262"/>
      <c r="N534" s="263"/>
      <c r="O534" s="263"/>
      <c r="P534" s="263"/>
      <c r="Q534" s="263"/>
      <c r="R534" s="263"/>
      <c r="S534" s="263"/>
      <c r="T534" s="26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5" t="s">
        <v>178</v>
      </c>
      <c r="AU534" s="265" t="s">
        <v>85</v>
      </c>
      <c r="AV534" s="14" t="s">
        <v>85</v>
      </c>
      <c r="AW534" s="14" t="s">
        <v>34</v>
      </c>
      <c r="AX534" s="14" t="s">
        <v>76</v>
      </c>
      <c r="AY534" s="265" t="s">
        <v>166</v>
      </c>
    </row>
    <row r="535" s="14" customFormat="1">
      <c r="A535" s="14"/>
      <c r="B535" s="255"/>
      <c r="C535" s="256"/>
      <c r="D535" s="246" t="s">
        <v>178</v>
      </c>
      <c r="E535" s="257" t="s">
        <v>1</v>
      </c>
      <c r="F535" s="258" t="s">
        <v>711</v>
      </c>
      <c r="G535" s="256"/>
      <c r="H535" s="259">
        <v>10.43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5" t="s">
        <v>178</v>
      </c>
      <c r="AU535" s="265" t="s">
        <v>85</v>
      </c>
      <c r="AV535" s="14" t="s">
        <v>85</v>
      </c>
      <c r="AW535" s="14" t="s">
        <v>34</v>
      </c>
      <c r="AX535" s="14" t="s">
        <v>76</v>
      </c>
      <c r="AY535" s="265" t="s">
        <v>166</v>
      </c>
    </row>
    <row r="536" s="14" customFormat="1">
      <c r="A536" s="14"/>
      <c r="B536" s="255"/>
      <c r="C536" s="256"/>
      <c r="D536" s="246" t="s">
        <v>178</v>
      </c>
      <c r="E536" s="257" t="s">
        <v>1</v>
      </c>
      <c r="F536" s="258" t="s">
        <v>712</v>
      </c>
      <c r="G536" s="256"/>
      <c r="H536" s="259">
        <v>10.035</v>
      </c>
      <c r="I536" s="260"/>
      <c r="J536" s="256"/>
      <c r="K536" s="256"/>
      <c r="L536" s="261"/>
      <c r="M536" s="262"/>
      <c r="N536" s="263"/>
      <c r="O536" s="263"/>
      <c r="P536" s="263"/>
      <c r="Q536" s="263"/>
      <c r="R536" s="263"/>
      <c r="S536" s="263"/>
      <c r="T536" s="26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5" t="s">
        <v>178</v>
      </c>
      <c r="AU536" s="265" t="s">
        <v>85</v>
      </c>
      <c r="AV536" s="14" t="s">
        <v>85</v>
      </c>
      <c r="AW536" s="14" t="s">
        <v>34</v>
      </c>
      <c r="AX536" s="14" t="s">
        <v>76</v>
      </c>
      <c r="AY536" s="265" t="s">
        <v>166</v>
      </c>
    </row>
    <row r="537" s="14" customFormat="1">
      <c r="A537" s="14"/>
      <c r="B537" s="255"/>
      <c r="C537" s="256"/>
      <c r="D537" s="246" t="s">
        <v>178</v>
      </c>
      <c r="E537" s="257" t="s">
        <v>1</v>
      </c>
      <c r="F537" s="258" t="s">
        <v>713</v>
      </c>
      <c r="G537" s="256"/>
      <c r="H537" s="259">
        <v>13.949999999999999</v>
      </c>
      <c r="I537" s="260"/>
      <c r="J537" s="256"/>
      <c r="K537" s="256"/>
      <c r="L537" s="261"/>
      <c r="M537" s="262"/>
      <c r="N537" s="263"/>
      <c r="O537" s="263"/>
      <c r="P537" s="263"/>
      <c r="Q537" s="263"/>
      <c r="R537" s="263"/>
      <c r="S537" s="263"/>
      <c r="T537" s="26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5" t="s">
        <v>178</v>
      </c>
      <c r="AU537" s="265" t="s">
        <v>85</v>
      </c>
      <c r="AV537" s="14" t="s">
        <v>85</v>
      </c>
      <c r="AW537" s="14" t="s">
        <v>34</v>
      </c>
      <c r="AX537" s="14" t="s">
        <v>76</v>
      </c>
      <c r="AY537" s="265" t="s">
        <v>166</v>
      </c>
    </row>
    <row r="538" s="2" customFormat="1" ht="16.5" customHeight="1">
      <c r="A538" s="38"/>
      <c r="B538" s="39"/>
      <c r="C538" s="226" t="s">
        <v>714</v>
      </c>
      <c r="D538" s="226" t="s">
        <v>169</v>
      </c>
      <c r="E538" s="227" t="s">
        <v>715</v>
      </c>
      <c r="F538" s="228" t="s">
        <v>716</v>
      </c>
      <c r="G538" s="229" t="s">
        <v>172</v>
      </c>
      <c r="H538" s="230">
        <v>55.920000000000002</v>
      </c>
      <c r="I538" s="231"/>
      <c r="J538" s="232">
        <f>ROUND(I538*H538,2)</f>
        <v>0</v>
      </c>
      <c r="K538" s="228" t="s">
        <v>173</v>
      </c>
      <c r="L538" s="44"/>
      <c r="M538" s="233" t="s">
        <v>1</v>
      </c>
      <c r="N538" s="234" t="s">
        <v>41</v>
      </c>
      <c r="O538" s="91"/>
      <c r="P538" s="235">
        <f>O538*H538</f>
        <v>0</v>
      </c>
      <c r="Q538" s="235">
        <v>0.00029999999999999997</v>
      </c>
      <c r="R538" s="235">
        <f>Q538*H538</f>
        <v>0.016775999999999999</v>
      </c>
      <c r="S538" s="235">
        <v>0</v>
      </c>
      <c r="T538" s="23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7" t="s">
        <v>201</v>
      </c>
      <c r="AT538" s="237" t="s">
        <v>169</v>
      </c>
      <c r="AU538" s="237" t="s">
        <v>85</v>
      </c>
      <c r="AY538" s="17" t="s">
        <v>166</v>
      </c>
      <c r="BE538" s="238">
        <f>IF(N538="základní",J538,0)</f>
        <v>0</v>
      </c>
      <c r="BF538" s="238">
        <f>IF(N538="snížená",J538,0)</f>
        <v>0</v>
      </c>
      <c r="BG538" s="238">
        <f>IF(N538="zákl. přenesená",J538,0)</f>
        <v>0</v>
      </c>
      <c r="BH538" s="238">
        <f>IF(N538="sníž. přenesená",J538,0)</f>
        <v>0</v>
      </c>
      <c r="BI538" s="238">
        <f>IF(N538="nulová",J538,0)</f>
        <v>0</v>
      </c>
      <c r="BJ538" s="17" t="s">
        <v>83</v>
      </c>
      <c r="BK538" s="238">
        <f>ROUND(I538*H538,2)</f>
        <v>0</v>
      </c>
      <c r="BL538" s="17" t="s">
        <v>201</v>
      </c>
      <c r="BM538" s="237" t="s">
        <v>717</v>
      </c>
    </row>
    <row r="539" s="2" customFormat="1">
      <c r="A539" s="38"/>
      <c r="B539" s="39"/>
      <c r="C539" s="40"/>
      <c r="D539" s="239" t="s">
        <v>176</v>
      </c>
      <c r="E539" s="40"/>
      <c r="F539" s="240" t="s">
        <v>718</v>
      </c>
      <c r="G539" s="40"/>
      <c r="H539" s="40"/>
      <c r="I539" s="241"/>
      <c r="J539" s="40"/>
      <c r="K539" s="40"/>
      <c r="L539" s="44"/>
      <c r="M539" s="242"/>
      <c r="N539" s="243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176</v>
      </c>
      <c r="AU539" s="17" t="s">
        <v>85</v>
      </c>
    </row>
    <row r="540" s="14" customFormat="1">
      <c r="A540" s="14"/>
      <c r="B540" s="255"/>
      <c r="C540" s="256"/>
      <c r="D540" s="246" t="s">
        <v>178</v>
      </c>
      <c r="E540" s="257" t="s">
        <v>1</v>
      </c>
      <c r="F540" s="258" t="s">
        <v>293</v>
      </c>
      <c r="G540" s="256"/>
      <c r="H540" s="259">
        <v>3.9199999999999999</v>
      </c>
      <c r="I540" s="260"/>
      <c r="J540" s="256"/>
      <c r="K540" s="256"/>
      <c r="L540" s="261"/>
      <c r="M540" s="262"/>
      <c r="N540" s="263"/>
      <c r="O540" s="263"/>
      <c r="P540" s="263"/>
      <c r="Q540" s="263"/>
      <c r="R540" s="263"/>
      <c r="S540" s="263"/>
      <c r="T540" s="26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5" t="s">
        <v>178</v>
      </c>
      <c r="AU540" s="265" t="s">
        <v>85</v>
      </c>
      <c r="AV540" s="14" t="s">
        <v>85</v>
      </c>
      <c r="AW540" s="14" t="s">
        <v>34</v>
      </c>
      <c r="AX540" s="14" t="s">
        <v>76</v>
      </c>
      <c r="AY540" s="265" t="s">
        <v>166</v>
      </c>
    </row>
    <row r="541" s="14" customFormat="1">
      <c r="A541" s="14"/>
      <c r="B541" s="255"/>
      <c r="C541" s="256"/>
      <c r="D541" s="246" t="s">
        <v>178</v>
      </c>
      <c r="E541" s="257" t="s">
        <v>1</v>
      </c>
      <c r="F541" s="258" t="s">
        <v>258</v>
      </c>
      <c r="G541" s="256"/>
      <c r="H541" s="259">
        <v>12.5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5" t="s">
        <v>178</v>
      </c>
      <c r="AU541" s="265" t="s">
        <v>85</v>
      </c>
      <c r="AV541" s="14" t="s">
        <v>85</v>
      </c>
      <c r="AW541" s="14" t="s">
        <v>34</v>
      </c>
      <c r="AX541" s="14" t="s">
        <v>76</v>
      </c>
      <c r="AY541" s="265" t="s">
        <v>166</v>
      </c>
    </row>
    <row r="542" s="14" customFormat="1">
      <c r="A542" s="14"/>
      <c r="B542" s="255"/>
      <c r="C542" s="256"/>
      <c r="D542" s="246" t="s">
        <v>178</v>
      </c>
      <c r="E542" s="257" t="s">
        <v>1</v>
      </c>
      <c r="F542" s="258" t="s">
        <v>694</v>
      </c>
      <c r="G542" s="256"/>
      <c r="H542" s="259">
        <v>11.5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5" t="s">
        <v>178</v>
      </c>
      <c r="AU542" s="265" t="s">
        <v>85</v>
      </c>
      <c r="AV542" s="14" t="s">
        <v>85</v>
      </c>
      <c r="AW542" s="14" t="s">
        <v>34</v>
      </c>
      <c r="AX542" s="14" t="s">
        <v>76</v>
      </c>
      <c r="AY542" s="265" t="s">
        <v>166</v>
      </c>
    </row>
    <row r="543" s="14" customFormat="1">
      <c r="A543" s="14"/>
      <c r="B543" s="255"/>
      <c r="C543" s="256"/>
      <c r="D543" s="246" t="s">
        <v>178</v>
      </c>
      <c r="E543" s="257" t="s">
        <v>1</v>
      </c>
      <c r="F543" s="258" t="s">
        <v>260</v>
      </c>
      <c r="G543" s="256"/>
      <c r="H543" s="259">
        <v>10.300000000000001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178</v>
      </c>
      <c r="AU543" s="265" t="s">
        <v>85</v>
      </c>
      <c r="AV543" s="14" t="s">
        <v>85</v>
      </c>
      <c r="AW543" s="14" t="s">
        <v>34</v>
      </c>
      <c r="AX543" s="14" t="s">
        <v>76</v>
      </c>
      <c r="AY543" s="265" t="s">
        <v>166</v>
      </c>
    </row>
    <row r="544" s="14" customFormat="1">
      <c r="A544" s="14"/>
      <c r="B544" s="255"/>
      <c r="C544" s="256"/>
      <c r="D544" s="246" t="s">
        <v>178</v>
      </c>
      <c r="E544" s="257" t="s">
        <v>1</v>
      </c>
      <c r="F544" s="258" t="s">
        <v>253</v>
      </c>
      <c r="G544" s="256"/>
      <c r="H544" s="259">
        <v>17.699999999999999</v>
      </c>
      <c r="I544" s="260"/>
      <c r="J544" s="256"/>
      <c r="K544" s="256"/>
      <c r="L544" s="261"/>
      <c r="M544" s="262"/>
      <c r="N544" s="263"/>
      <c r="O544" s="263"/>
      <c r="P544" s="263"/>
      <c r="Q544" s="263"/>
      <c r="R544" s="263"/>
      <c r="S544" s="263"/>
      <c r="T544" s="26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5" t="s">
        <v>178</v>
      </c>
      <c r="AU544" s="265" t="s">
        <v>85</v>
      </c>
      <c r="AV544" s="14" t="s">
        <v>85</v>
      </c>
      <c r="AW544" s="14" t="s">
        <v>34</v>
      </c>
      <c r="AX544" s="14" t="s">
        <v>76</v>
      </c>
      <c r="AY544" s="265" t="s">
        <v>166</v>
      </c>
    </row>
    <row r="545" s="2" customFormat="1" ht="36" customHeight="1">
      <c r="A545" s="38"/>
      <c r="B545" s="39"/>
      <c r="C545" s="266" t="s">
        <v>719</v>
      </c>
      <c r="D545" s="266" t="s">
        <v>490</v>
      </c>
      <c r="E545" s="267" t="s">
        <v>720</v>
      </c>
      <c r="F545" s="268" t="s">
        <v>721</v>
      </c>
      <c r="G545" s="269" t="s">
        <v>172</v>
      </c>
      <c r="H545" s="270">
        <v>70.653000000000006</v>
      </c>
      <c r="I545" s="271"/>
      <c r="J545" s="272">
        <f>ROUND(I545*H545,2)</f>
        <v>0</v>
      </c>
      <c r="K545" s="268" t="s">
        <v>1</v>
      </c>
      <c r="L545" s="273"/>
      <c r="M545" s="274" t="s">
        <v>1</v>
      </c>
      <c r="N545" s="275" t="s">
        <v>41</v>
      </c>
      <c r="O545" s="91"/>
      <c r="P545" s="235">
        <f>O545*H545</f>
        <v>0</v>
      </c>
      <c r="Q545" s="235">
        <v>0.0027000000000000001</v>
      </c>
      <c r="R545" s="235">
        <f>Q545*H545</f>
        <v>0.19076310000000002</v>
      </c>
      <c r="S545" s="235">
        <v>0</v>
      </c>
      <c r="T545" s="23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37" t="s">
        <v>386</v>
      </c>
      <c r="AT545" s="237" t="s">
        <v>490</v>
      </c>
      <c r="AU545" s="237" t="s">
        <v>85</v>
      </c>
      <c r="AY545" s="17" t="s">
        <v>166</v>
      </c>
      <c r="BE545" s="238">
        <f>IF(N545="základní",J545,0)</f>
        <v>0</v>
      </c>
      <c r="BF545" s="238">
        <f>IF(N545="snížená",J545,0)</f>
        <v>0</v>
      </c>
      <c r="BG545" s="238">
        <f>IF(N545="zákl. přenesená",J545,0)</f>
        <v>0</v>
      </c>
      <c r="BH545" s="238">
        <f>IF(N545="sníž. přenesená",J545,0)</f>
        <v>0</v>
      </c>
      <c r="BI545" s="238">
        <f>IF(N545="nulová",J545,0)</f>
        <v>0</v>
      </c>
      <c r="BJ545" s="17" t="s">
        <v>83</v>
      </c>
      <c r="BK545" s="238">
        <f>ROUND(I545*H545,2)</f>
        <v>0</v>
      </c>
      <c r="BL545" s="17" t="s">
        <v>201</v>
      </c>
      <c r="BM545" s="237" t="s">
        <v>722</v>
      </c>
    </row>
    <row r="546" s="13" customFormat="1">
      <c r="A546" s="13"/>
      <c r="B546" s="244"/>
      <c r="C546" s="245"/>
      <c r="D546" s="246" t="s">
        <v>178</v>
      </c>
      <c r="E546" s="247" t="s">
        <v>1</v>
      </c>
      <c r="F546" s="248" t="s">
        <v>723</v>
      </c>
      <c r="G546" s="245"/>
      <c r="H546" s="247" t="s">
        <v>1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4" t="s">
        <v>178</v>
      </c>
      <c r="AU546" s="254" t="s">
        <v>85</v>
      </c>
      <c r="AV546" s="13" t="s">
        <v>83</v>
      </c>
      <c r="AW546" s="13" t="s">
        <v>34</v>
      </c>
      <c r="AX546" s="13" t="s">
        <v>76</v>
      </c>
      <c r="AY546" s="254" t="s">
        <v>166</v>
      </c>
    </row>
    <row r="547" s="14" customFormat="1">
      <c r="A547" s="14"/>
      <c r="B547" s="255"/>
      <c r="C547" s="256"/>
      <c r="D547" s="246" t="s">
        <v>178</v>
      </c>
      <c r="E547" s="257" t="s">
        <v>1</v>
      </c>
      <c r="F547" s="258" t="s">
        <v>258</v>
      </c>
      <c r="G547" s="256"/>
      <c r="H547" s="259">
        <v>12.5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5" t="s">
        <v>178</v>
      </c>
      <c r="AU547" s="265" t="s">
        <v>85</v>
      </c>
      <c r="AV547" s="14" t="s">
        <v>85</v>
      </c>
      <c r="AW547" s="14" t="s">
        <v>34</v>
      </c>
      <c r="AX547" s="14" t="s">
        <v>76</v>
      </c>
      <c r="AY547" s="265" t="s">
        <v>166</v>
      </c>
    </row>
    <row r="548" s="14" customFormat="1">
      <c r="A548" s="14"/>
      <c r="B548" s="255"/>
      <c r="C548" s="256"/>
      <c r="D548" s="246" t="s">
        <v>178</v>
      </c>
      <c r="E548" s="257" t="s">
        <v>1</v>
      </c>
      <c r="F548" s="258" t="s">
        <v>694</v>
      </c>
      <c r="G548" s="256"/>
      <c r="H548" s="259">
        <v>11.5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5" t="s">
        <v>178</v>
      </c>
      <c r="AU548" s="265" t="s">
        <v>85</v>
      </c>
      <c r="AV548" s="14" t="s">
        <v>85</v>
      </c>
      <c r="AW548" s="14" t="s">
        <v>34</v>
      </c>
      <c r="AX548" s="14" t="s">
        <v>76</v>
      </c>
      <c r="AY548" s="265" t="s">
        <v>166</v>
      </c>
    </row>
    <row r="549" s="14" customFormat="1">
      <c r="A549" s="14"/>
      <c r="B549" s="255"/>
      <c r="C549" s="256"/>
      <c r="D549" s="246" t="s">
        <v>178</v>
      </c>
      <c r="E549" s="257" t="s">
        <v>1</v>
      </c>
      <c r="F549" s="258" t="s">
        <v>260</v>
      </c>
      <c r="G549" s="256"/>
      <c r="H549" s="259">
        <v>10.300000000000001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5" t="s">
        <v>178</v>
      </c>
      <c r="AU549" s="265" t="s">
        <v>85</v>
      </c>
      <c r="AV549" s="14" t="s">
        <v>85</v>
      </c>
      <c r="AW549" s="14" t="s">
        <v>34</v>
      </c>
      <c r="AX549" s="14" t="s">
        <v>76</v>
      </c>
      <c r="AY549" s="265" t="s">
        <v>166</v>
      </c>
    </row>
    <row r="550" s="14" customFormat="1">
      <c r="A550" s="14"/>
      <c r="B550" s="255"/>
      <c r="C550" s="256"/>
      <c r="D550" s="246" t="s">
        <v>178</v>
      </c>
      <c r="E550" s="257" t="s">
        <v>1</v>
      </c>
      <c r="F550" s="258" t="s">
        <v>253</v>
      </c>
      <c r="G550" s="256"/>
      <c r="H550" s="259">
        <v>17.699999999999999</v>
      </c>
      <c r="I550" s="260"/>
      <c r="J550" s="256"/>
      <c r="K550" s="256"/>
      <c r="L550" s="261"/>
      <c r="M550" s="262"/>
      <c r="N550" s="263"/>
      <c r="O550" s="263"/>
      <c r="P550" s="263"/>
      <c r="Q550" s="263"/>
      <c r="R550" s="263"/>
      <c r="S550" s="263"/>
      <c r="T550" s="26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5" t="s">
        <v>178</v>
      </c>
      <c r="AU550" s="265" t="s">
        <v>85</v>
      </c>
      <c r="AV550" s="14" t="s">
        <v>85</v>
      </c>
      <c r="AW550" s="14" t="s">
        <v>34</v>
      </c>
      <c r="AX550" s="14" t="s">
        <v>76</v>
      </c>
      <c r="AY550" s="265" t="s">
        <v>166</v>
      </c>
    </row>
    <row r="551" s="13" customFormat="1">
      <c r="A551" s="13"/>
      <c r="B551" s="244"/>
      <c r="C551" s="245"/>
      <c r="D551" s="246" t="s">
        <v>178</v>
      </c>
      <c r="E551" s="247" t="s">
        <v>1</v>
      </c>
      <c r="F551" s="248" t="s">
        <v>180</v>
      </c>
      <c r="G551" s="245"/>
      <c r="H551" s="247" t="s">
        <v>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4" t="s">
        <v>178</v>
      </c>
      <c r="AU551" s="254" t="s">
        <v>85</v>
      </c>
      <c r="AV551" s="13" t="s">
        <v>83</v>
      </c>
      <c r="AW551" s="13" t="s">
        <v>34</v>
      </c>
      <c r="AX551" s="13" t="s">
        <v>76</v>
      </c>
      <c r="AY551" s="254" t="s">
        <v>166</v>
      </c>
    </row>
    <row r="552" s="13" customFormat="1">
      <c r="A552" s="13"/>
      <c r="B552" s="244"/>
      <c r="C552" s="245"/>
      <c r="D552" s="246" t="s">
        <v>178</v>
      </c>
      <c r="E552" s="247" t="s">
        <v>1</v>
      </c>
      <c r="F552" s="248" t="s">
        <v>724</v>
      </c>
      <c r="G552" s="245"/>
      <c r="H552" s="247" t="s">
        <v>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4" t="s">
        <v>178</v>
      </c>
      <c r="AU552" s="254" t="s">
        <v>85</v>
      </c>
      <c r="AV552" s="13" t="s">
        <v>83</v>
      </c>
      <c r="AW552" s="13" t="s">
        <v>34</v>
      </c>
      <c r="AX552" s="13" t="s">
        <v>76</v>
      </c>
      <c r="AY552" s="254" t="s">
        <v>166</v>
      </c>
    </row>
    <row r="553" s="14" customFormat="1">
      <c r="A553" s="14"/>
      <c r="B553" s="255"/>
      <c r="C553" s="256"/>
      <c r="D553" s="246" t="s">
        <v>178</v>
      </c>
      <c r="E553" s="257" t="s">
        <v>1</v>
      </c>
      <c r="F553" s="258" t="s">
        <v>725</v>
      </c>
      <c r="G553" s="256"/>
      <c r="H553" s="259">
        <v>1.081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5" t="s">
        <v>178</v>
      </c>
      <c r="AU553" s="265" t="s">
        <v>85</v>
      </c>
      <c r="AV553" s="14" t="s">
        <v>85</v>
      </c>
      <c r="AW553" s="14" t="s">
        <v>34</v>
      </c>
      <c r="AX553" s="14" t="s">
        <v>76</v>
      </c>
      <c r="AY553" s="265" t="s">
        <v>166</v>
      </c>
    </row>
    <row r="554" s="14" customFormat="1">
      <c r="A554" s="14"/>
      <c r="B554" s="255"/>
      <c r="C554" s="256"/>
      <c r="D554" s="246" t="s">
        <v>178</v>
      </c>
      <c r="E554" s="257" t="s">
        <v>1</v>
      </c>
      <c r="F554" s="258" t="s">
        <v>726</v>
      </c>
      <c r="G554" s="256"/>
      <c r="H554" s="259">
        <v>1.0429999999999999</v>
      </c>
      <c r="I554" s="260"/>
      <c r="J554" s="256"/>
      <c r="K554" s="256"/>
      <c r="L554" s="261"/>
      <c r="M554" s="262"/>
      <c r="N554" s="263"/>
      <c r="O554" s="263"/>
      <c r="P554" s="263"/>
      <c r="Q554" s="263"/>
      <c r="R554" s="263"/>
      <c r="S554" s="263"/>
      <c r="T554" s="26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5" t="s">
        <v>178</v>
      </c>
      <c r="AU554" s="265" t="s">
        <v>85</v>
      </c>
      <c r="AV554" s="14" t="s">
        <v>85</v>
      </c>
      <c r="AW554" s="14" t="s">
        <v>34</v>
      </c>
      <c r="AX554" s="14" t="s">
        <v>76</v>
      </c>
      <c r="AY554" s="265" t="s">
        <v>166</v>
      </c>
    </row>
    <row r="555" s="14" customFormat="1">
      <c r="A555" s="14"/>
      <c r="B555" s="255"/>
      <c r="C555" s="256"/>
      <c r="D555" s="246" t="s">
        <v>178</v>
      </c>
      <c r="E555" s="257" t="s">
        <v>1</v>
      </c>
      <c r="F555" s="258" t="s">
        <v>727</v>
      </c>
      <c r="G555" s="256"/>
      <c r="H555" s="259">
        <v>1.0035000000000001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5" t="s">
        <v>178</v>
      </c>
      <c r="AU555" s="265" t="s">
        <v>85</v>
      </c>
      <c r="AV555" s="14" t="s">
        <v>85</v>
      </c>
      <c r="AW555" s="14" t="s">
        <v>34</v>
      </c>
      <c r="AX555" s="14" t="s">
        <v>76</v>
      </c>
      <c r="AY555" s="265" t="s">
        <v>166</v>
      </c>
    </row>
    <row r="556" s="14" customFormat="1">
      <c r="A556" s="14"/>
      <c r="B556" s="255"/>
      <c r="C556" s="256"/>
      <c r="D556" s="246" t="s">
        <v>178</v>
      </c>
      <c r="E556" s="257" t="s">
        <v>1</v>
      </c>
      <c r="F556" s="258" t="s">
        <v>728</v>
      </c>
      <c r="G556" s="256"/>
      <c r="H556" s="259">
        <v>1.395</v>
      </c>
      <c r="I556" s="260"/>
      <c r="J556" s="256"/>
      <c r="K556" s="256"/>
      <c r="L556" s="261"/>
      <c r="M556" s="262"/>
      <c r="N556" s="263"/>
      <c r="O556" s="263"/>
      <c r="P556" s="263"/>
      <c r="Q556" s="263"/>
      <c r="R556" s="263"/>
      <c r="S556" s="263"/>
      <c r="T556" s="26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5" t="s">
        <v>178</v>
      </c>
      <c r="AU556" s="265" t="s">
        <v>85</v>
      </c>
      <c r="AV556" s="14" t="s">
        <v>85</v>
      </c>
      <c r="AW556" s="14" t="s">
        <v>34</v>
      </c>
      <c r="AX556" s="14" t="s">
        <v>76</v>
      </c>
      <c r="AY556" s="265" t="s">
        <v>166</v>
      </c>
    </row>
    <row r="557" s="14" customFormat="1">
      <c r="A557" s="14"/>
      <c r="B557" s="255"/>
      <c r="C557" s="256"/>
      <c r="D557" s="246" t="s">
        <v>178</v>
      </c>
      <c r="E557" s="256"/>
      <c r="F557" s="258" t="s">
        <v>729</v>
      </c>
      <c r="G557" s="256"/>
      <c r="H557" s="259">
        <v>70.653000000000006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5" t="s">
        <v>178</v>
      </c>
      <c r="AU557" s="265" t="s">
        <v>85</v>
      </c>
      <c r="AV557" s="14" t="s">
        <v>85</v>
      </c>
      <c r="AW557" s="14" t="s">
        <v>4</v>
      </c>
      <c r="AX557" s="14" t="s">
        <v>83</v>
      </c>
      <c r="AY557" s="265" t="s">
        <v>166</v>
      </c>
    </row>
    <row r="558" s="2" customFormat="1" ht="40.8" customHeight="1">
      <c r="A558" s="38"/>
      <c r="B558" s="39"/>
      <c r="C558" s="266" t="s">
        <v>730</v>
      </c>
      <c r="D558" s="266" t="s">
        <v>490</v>
      </c>
      <c r="E558" s="267" t="s">
        <v>731</v>
      </c>
      <c r="F558" s="268" t="s">
        <v>732</v>
      </c>
      <c r="G558" s="269" t="s">
        <v>172</v>
      </c>
      <c r="H558" s="270">
        <v>5.9379999999999997</v>
      </c>
      <c r="I558" s="271"/>
      <c r="J558" s="272">
        <f>ROUND(I558*H558,2)</f>
        <v>0</v>
      </c>
      <c r="K558" s="268" t="s">
        <v>1</v>
      </c>
      <c r="L558" s="273"/>
      <c r="M558" s="274" t="s">
        <v>1</v>
      </c>
      <c r="N558" s="275" t="s">
        <v>41</v>
      </c>
      <c r="O558" s="91"/>
      <c r="P558" s="235">
        <f>O558*H558</f>
        <v>0</v>
      </c>
      <c r="Q558" s="235">
        <v>0.0027000000000000001</v>
      </c>
      <c r="R558" s="235">
        <f>Q558*H558</f>
        <v>0.016032600000000001</v>
      </c>
      <c r="S558" s="235">
        <v>0</v>
      </c>
      <c r="T558" s="23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7" t="s">
        <v>386</v>
      </c>
      <c r="AT558" s="237" t="s">
        <v>490</v>
      </c>
      <c r="AU558" s="237" t="s">
        <v>85</v>
      </c>
      <c r="AY558" s="17" t="s">
        <v>166</v>
      </c>
      <c r="BE558" s="238">
        <f>IF(N558="základní",J558,0)</f>
        <v>0</v>
      </c>
      <c r="BF558" s="238">
        <f>IF(N558="snížená",J558,0)</f>
        <v>0</v>
      </c>
      <c r="BG558" s="238">
        <f>IF(N558="zákl. přenesená",J558,0)</f>
        <v>0</v>
      </c>
      <c r="BH558" s="238">
        <f>IF(N558="sníž. přenesená",J558,0)</f>
        <v>0</v>
      </c>
      <c r="BI558" s="238">
        <f>IF(N558="nulová",J558,0)</f>
        <v>0</v>
      </c>
      <c r="BJ558" s="17" t="s">
        <v>83</v>
      </c>
      <c r="BK558" s="238">
        <f>ROUND(I558*H558,2)</f>
        <v>0</v>
      </c>
      <c r="BL558" s="17" t="s">
        <v>201</v>
      </c>
      <c r="BM558" s="237" t="s">
        <v>733</v>
      </c>
    </row>
    <row r="559" s="13" customFormat="1">
      <c r="A559" s="13"/>
      <c r="B559" s="244"/>
      <c r="C559" s="245"/>
      <c r="D559" s="246" t="s">
        <v>178</v>
      </c>
      <c r="E559" s="247" t="s">
        <v>1</v>
      </c>
      <c r="F559" s="248" t="s">
        <v>723</v>
      </c>
      <c r="G559" s="245"/>
      <c r="H559" s="247" t="s">
        <v>1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4" t="s">
        <v>178</v>
      </c>
      <c r="AU559" s="254" t="s">
        <v>85</v>
      </c>
      <c r="AV559" s="13" t="s">
        <v>83</v>
      </c>
      <c r="AW559" s="13" t="s">
        <v>34</v>
      </c>
      <c r="AX559" s="13" t="s">
        <v>76</v>
      </c>
      <c r="AY559" s="254" t="s">
        <v>166</v>
      </c>
    </row>
    <row r="560" s="14" customFormat="1">
      <c r="A560" s="14"/>
      <c r="B560" s="255"/>
      <c r="C560" s="256"/>
      <c r="D560" s="246" t="s">
        <v>178</v>
      </c>
      <c r="E560" s="257" t="s">
        <v>1</v>
      </c>
      <c r="F560" s="258" t="s">
        <v>293</v>
      </c>
      <c r="G560" s="256"/>
      <c r="H560" s="259">
        <v>3.9199999999999999</v>
      </c>
      <c r="I560" s="260"/>
      <c r="J560" s="256"/>
      <c r="K560" s="256"/>
      <c r="L560" s="261"/>
      <c r="M560" s="262"/>
      <c r="N560" s="263"/>
      <c r="O560" s="263"/>
      <c r="P560" s="263"/>
      <c r="Q560" s="263"/>
      <c r="R560" s="263"/>
      <c r="S560" s="263"/>
      <c r="T560" s="26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5" t="s">
        <v>178</v>
      </c>
      <c r="AU560" s="265" t="s">
        <v>85</v>
      </c>
      <c r="AV560" s="14" t="s">
        <v>85</v>
      </c>
      <c r="AW560" s="14" t="s">
        <v>34</v>
      </c>
      <c r="AX560" s="14" t="s">
        <v>76</v>
      </c>
      <c r="AY560" s="265" t="s">
        <v>166</v>
      </c>
    </row>
    <row r="561" s="13" customFormat="1">
      <c r="A561" s="13"/>
      <c r="B561" s="244"/>
      <c r="C561" s="245"/>
      <c r="D561" s="246" t="s">
        <v>178</v>
      </c>
      <c r="E561" s="247" t="s">
        <v>1</v>
      </c>
      <c r="F561" s="248" t="s">
        <v>180</v>
      </c>
      <c r="G561" s="245"/>
      <c r="H561" s="247" t="s">
        <v>1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4" t="s">
        <v>178</v>
      </c>
      <c r="AU561" s="254" t="s">
        <v>85</v>
      </c>
      <c r="AV561" s="13" t="s">
        <v>83</v>
      </c>
      <c r="AW561" s="13" t="s">
        <v>34</v>
      </c>
      <c r="AX561" s="13" t="s">
        <v>76</v>
      </c>
      <c r="AY561" s="254" t="s">
        <v>166</v>
      </c>
    </row>
    <row r="562" s="13" customFormat="1">
      <c r="A562" s="13"/>
      <c r="B562" s="244"/>
      <c r="C562" s="245"/>
      <c r="D562" s="246" t="s">
        <v>178</v>
      </c>
      <c r="E562" s="247" t="s">
        <v>1</v>
      </c>
      <c r="F562" s="248" t="s">
        <v>724</v>
      </c>
      <c r="G562" s="245"/>
      <c r="H562" s="247" t="s">
        <v>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178</v>
      </c>
      <c r="AU562" s="254" t="s">
        <v>85</v>
      </c>
      <c r="AV562" s="13" t="s">
        <v>83</v>
      </c>
      <c r="AW562" s="13" t="s">
        <v>34</v>
      </c>
      <c r="AX562" s="13" t="s">
        <v>76</v>
      </c>
      <c r="AY562" s="254" t="s">
        <v>166</v>
      </c>
    </row>
    <row r="563" s="14" customFormat="1">
      <c r="A563" s="14"/>
      <c r="B563" s="255"/>
      <c r="C563" s="256"/>
      <c r="D563" s="246" t="s">
        <v>178</v>
      </c>
      <c r="E563" s="257" t="s">
        <v>1</v>
      </c>
      <c r="F563" s="258" t="s">
        <v>734</v>
      </c>
      <c r="G563" s="256"/>
      <c r="H563" s="259">
        <v>0.82999999999999996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5" t="s">
        <v>178</v>
      </c>
      <c r="AU563" s="265" t="s">
        <v>85</v>
      </c>
      <c r="AV563" s="14" t="s">
        <v>85</v>
      </c>
      <c r="AW563" s="14" t="s">
        <v>34</v>
      </c>
      <c r="AX563" s="14" t="s">
        <v>76</v>
      </c>
      <c r="AY563" s="265" t="s">
        <v>166</v>
      </c>
    </row>
    <row r="564" s="14" customFormat="1">
      <c r="A564" s="14"/>
      <c r="B564" s="255"/>
      <c r="C564" s="256"/>
      <c r="D564" s="246" t="s">
        <v>178</v>
      </c>
      <c r="E564" s="256"/>
      <c r="F564" s="258" t="s">
        <v>735</v>
      </c>
      <c r="G564" s="256"/>
      <c r="H564" s="259">
        <v>5.9379999999999997</v>
      </c>
      <c r="I564" s="260"/>
      <c r="J564" s="256"/>
      <c r="K564" s="256"/>
      <c r="L564" s="261"/>
      <c r="M564" s="262"/>
      <c r="N564" s="263"/>
      <c r="O564" s="263"/>
      <c r="P564" s="263"/>
      <c r="Q564" s="263"/>
      <c r="R564" s="263"/>
      <c r="S564" s="263"/>
      <c r="T564" s="26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5" t="s">
        <v>178</v>
      </c>
      <c r="AU564" s="265" t="s">
        <v>85</v>
      </c>
      <c r="AV564" s="14" t="s">
        <v>85</v>
      </c>
      <c r="AW564" s="14" t="s">
        <v>4</v>
      </c>
      <c r="AX564" s="14" t="s">
        <v>83</v>
      </c>
      <c r="AY564" s="265" t="s">
        <v>166</v>
      </c>
    </row>
    <row r="565" s="2" customFormat="1" ht="26.4" customHeight="1">
      <c r="A565" s="38"/>
      <c r="B565" s="39"/>
      <c r="C565" s="226" t="s">
        <v>209</v>
      </c>
      <c r="D565" s="226" t="s">
        <v>169</v>
      </c>
      <c r="E565" s="227" t="s">
        <v>736</v>
      </c>
      <c r="F565" s="228" t="s">
        <v>737</v>
      </c>
      <c r="G565" s="229" t="s">
        <v>298</v>
      </c>
      <c r="H565" s="230">
        <v>94.825000000000003</v>
      </c>
      <c r="I565" s="231"/>
      <c r="J565" s="232">
        <f>ROUND(I565*H565,2)</f>
        <v>0</v>
      </c>
      <c r="K565" s="228" t="s">
        <v>173</v>
      </c>
      <c r="L565" s="44"/>
      <c r="M565" s="233" t="s">
        <v>1</v>
      </c>
      <c r="N565" s="234" t="s">
        <v>41</v>
      </c>
      <c r="O565" s="91"/>
      <c r="P565" s="235">
        <f>O565*H565</f>
        <v>0</v>
      </c>
      <c r="Q565" s="235">
        <v>2.0000000000000002E-05</v>
      </c>
      <c r="R565" s="235">
        <f>Q565*H565</f>
        <v>0.0018965000000000002</v>
      </c>
      <c r="S565" s="235">
        <v>0</v>
      </c>
      <c r="T565" s="23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7" t="s">
        <v>201</v>
      </c>
      <c r="AT565" s="237" t="s">
        <v>169</v>
      </c>
      <c r="AU565" s="237" t="s">
        <v>85</v>
      </c>
      <c r="AY565" s="17" t="s">
        <v>166</v>
      </c>
      <c r="BE565" s="238">
        <f>IF(N565="základní",J565,0)</f>
        <v>0</v>
      </c>
      <c r="BF565" s="238">
        <f>IF(N565="snížená",J565,0)</f>
        <v>0</v>
      </c>
      <c r="BG565" s="238">
        <f>IF(N565="zákl. přenesená",J565,0)</f>
        <v>0</v>
      </c>
      <c r="BH565" s="238">
        <f>IF(N565="sníž. přenesená",J565,0)</f>
        <v>0</v>
      </c>
      <c r="BI565" s="238">
        <f>IF(N565="nulová",J565,0)</f>
        <v>0</v>
      </c>
      <c r="BJ565" s="17" t="s">
        <v>83</v>
      </c>
      <c r="BK565" s="238">
        <f>ROUND(I565*H565,2)</f>
        <v>0</v>
      </c>
      <c r="BL565" s="17" t="s">
        <v>201</v>
      </c>
      <c r="BM565" s="237" t="s">
        <v>738</v>
      </c>
    </row>
    <row r="566" s="2" customFormat="1">
      <c r="A566" s="38"/>
      <c r="B566" s="39"/>
      <c r="C566" s="40"/>
      <c r="D566" s="239" t="s">
        <v>176</v>
      </c>
      <c r="E566" s="40"/>
      <c r="F566" s="240" t="s">
        <v>739</v>
      </c>
      <c r="G566" s="40"/>
      <c r="H566" s="40"/>
      <c r="I566" s="241"/>
      <c r="J566" s="40"/>
      <c r="K566" s="40"/>
      <c r="L566" s="44"/>
      <c r="M566" s="242"/>
      <c r="N566" s="243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176</v>
      </c>
      <c r="AU566" s="17" t="s">
        <v>85</v>
      </c>
    </row>
    <row r="567" s="14" customFormat="1">
      <c r="A567" s="14"/>
      <c r="B567" s="255"/>
      <c r="C567" s="256"/>
      <c r="D567" s="246" t="s">
        <v>178</v>
      </c>
      <c r="E567" s="257" t="s">
        <v>1</v>
      </c>
      <c r="F567" s="258" t="s">
        <v>740</v>
      </c>
      <c r="G567" s="256"/>
      <c r="H567" s="259">
        <v>94.8245</v>
      </c>
      <c r="I567" s="260"/>
      <c r="J567" s="256"/>
      <c r="K567" s="256"/>
      <c r="L567" s="261"/>
      <c r="M567" s="262"/>
      <c r="N567" s="263"/>
      <c r="O567" s="263"/>
      <c r="P567" s="263"/>
      <c r="Q567" s="263"/>
      <c r="R567" s="263"/>
      <c r="S567" s="263"/>
      <c r="T567" s="26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5" t="s">
        <v>178</v>
      </c>
      <c r="AU567" s="265" t="s">
        <v>85</v>
      </c>
      <c r="AV567" s="14" t="s">
        <v>85</v>
      </c>
      <c r="AW567" s="14" t="s">
        <v>34</v>
      </c>
      <c r="AX567" s="14" t="s">
        <v>76</v>
      </c>
      <c r="AY567" s="265" t="s">
        <v>166</v>
      </c>
    </row>
    <row r="568" s="2" customFormat="1" ht="26.4" customHeight="1">
      <c r="A568" s="38"/>
      <c r="B568" s="39"/>
      <c r="C568" s="226" t="s">
        <v>216</v>
      </c>
      <c r="D568" s="226" t="s">
        <v>169</v>
      </c>
      <c r="E568" s="227" t="s">
        <v>741</v>
      </c>
      <c r="F568" s="228" t="s">
        <v>742</v>
      </c>
      <c r="G568" s="229" t="s">
        <v>298</v>
      </c>
      <c r="H568" s="230">
        <v>53.524999999999999</v>
      </c>
      <c r="I568" s="231"/>
      <c r="J568" s="232">
        <f>ROUND(I568*H568,2)</f>
        <v>0</v>
      </c>
      <c r="K568" s="228" t="s">
        <v>1</v>
      </c>
      <c r="L568" s="44"/>
      <c r="M568" s="233" t="s">
        <v>1</v>
      </c>
      <c r="N568" s="234" t="s">
        <v>41</v>
      </c>
      <c r="O568" s="91"/>
      <c r="P568" s="235">
        <f>O568*H568</f>
        <v>0</v>
      </c>
      <c r="Q568" s="235">
        <v>2.0000000000000002E-05</v>
      </c>
      <c r="R568" s="235">
        <f>Q568*H568</f>
        <v>0.0010705000000000001</v>
      </c>
      <c r="S568" s="235">
        <v>0</v>
      </c>
      <c r="T568" s="23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7" t="s">
        <v>201</v>
      </c>
      <c r="AT568" s="237" t="s">
        <v>169</v>
      </c>
      <c r="AU568" s="237" t="s">
        <v>85</v>
      </c>
      <c r="AY568" s="17" t="s">
        <v>166</v>
      </c>
      <c r="BE568" s="238">
        <f>IF(N568="základní",J568,0)</f>
        <v>0</v>
      </c>
      <c r="BF568" s="238">
        <f>IF(N568="snížená",J568,0)</f>
        <v>0</v>
      </c>
      <c r="BG568" s="238">
        <f>IF(N568="zákl. přenesená",J568,0)</f>
        <v>0</v>
      </c>
      <c r="BH568" s="238">
        <f>IF(N568="sníž. přenesená",J568,0)</f>
        <v>0</v>
      </c>
      <c r="BI568" s="238">
        <f>IF(N568="nulová",J568,0)</f>
        <v>0</v>
      </c>
      <c r="BJ568" s="17" t="s">
        <v>83</v>
      </c>
      <c r="BK568" s="238">
        <f>ROUND(I568*H568,2)</f>
        <v>0</v>
      </c>
      <c r="BL568" s="17" t="s">
        <v>201</v>
      </c>
      <c r="BM568" s="237" t="s">
        <v>743</v>
      </c>
    </row>
    <row r="569" s="14" customFormat="1">
      <c r="A569" s="14"/>
      <c r="B569" s="255"/>
      <c r="C569" s="256"/>
      <c r="D569" s="246" t="s">
        <v>178</v>
      </c>
      <c r="E569" s="257" t="s">
        <v>1</v>
      </c>
      <c r="F569" s="258" t="s">
        <v>301</v>
      </c>
      <c r="G569" s="256"/>
      <c r="H569" s="259">
        <v>8.3000000000000007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5" t="s">
        <v>178</v>
      </c>
      <c r="AU569" s="265" t="s">
        <v>85</v>
      </c>
      <c r="AV569" s="14" t="s">
        <v>85</v>
      </c>
      <c r="AW569" s="14" t="s">
        <v>34</v>
      </c>
      <c r="AX569" s="14" t="s">
        <v>76</v>
      </c>
      <c r="AY569" s="265" t="s">
        <v>166</v>
      </c>
    </row>
    <row r="570" s="14" customFormat="1">
      <c r="A570" s="14"/>
      <c r="B570" s="255"/>
      <c r="C570" s="256"/>
      <c r="D570" s="246" t="s">
        <v>178</v>
      </c>
      <c r="E570" s="257" t="s">
        <v>1</v>
      </c>
      <c r="F570" s="258" t="s">
        <v>710</v>
      </c>
      <c r="G570" s="256"/>
      <c r="H570" s="259">
        <v>10.810000000000001</v>
      </c>
      <c r="I570" s="260"/>
      <c r="J570" s="256"/>
      <c r="K570" s="256"/>
      <c r="L570" s="261"/>
      <c r="M570" s="262"/>
      <c r="N570" s="263"/>
      <c r="O570" s="263"/>
      <c r="P570" s="263"/>
      <c r="Q570" s="263"/>
      <c r="R570" s="263"/>
      <c r="S570" s="263"/>
      <c r="T570" s="26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5" t="s">
        <v>178</v>
      </c>
      <c r="AU570" s="265" t="s">
        <v>85</v>
      </c>
      <c r="AV570" s="14" t="s">
        <v>85</v>
      </c>
      <c r="AW570" s="14" t="s">
        <v>34</v>
      </c>
      <c r="AX570" s="14" t="s">
        <v>76</v>
      </c>
      <c r="AY570" s="265" t="s">
        <v>166</v>
      </c>
    </row>
    <row r="571" s="14" customFormat="1">
      <c r="A571" s="14"/>
      <c r="B571" s="255"/>
      <c r="C571" s="256"/>
      <c r="D571" s="246" t="s">
        <v>178</v>
      </c>
      <c r="E571" s="257" t="s">
        <v>1</v>
      </c>
      <c r="F571" s="258" t="s">
        <v>711</v>
      </c>
      <c r="G571" s="256"/>
      <c r="H571" s="259">
        <v>10.43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5" t="s">
        <v>178</v>
      </c>
      <c r="AU571" s="265" t="s">
        <v>85</v>
      </c>
      <c r="AV571" s="14" t="s">
        <v>85</v>
      </c>
      <c r="AW571" s="14" t="s">
        <v>34</v>
      </c>
      <c r="AX571" s="14" t="s">
        <v>76</v>
      </c>
      <c r="AY571" s="265" t="s">
        <v>166</v>
      </c>
    </row>
    <row r="572" s="14" customFormat="1">
      <c r="A572" s="14"/>
      <c r="B572" s="255"/>
      <c r="C572" s="256"/>
      <c r="D572" s="246" t="s">
        <v>178</v>
      </c>
      <c r="E572" s="257" t="s">
        <v>1</v>
      </c>
      <c r="F572" s="258" t="s">
        <v>712</v>
      </c>
      <c r="G572" s="256"/>
      <c r="H572" s="259">
        <v>10.035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5" t="s">
        <v>178</v>
      </c>
      <c r="AU572" s="265" t="s">
        <v>85</v>
      </c>
      <c r="AV572" s="14" t="s">
        <v>85</v>
      </c>
      <c r="AW572" s="14" t="s">
        <v>34</v>
      </c>
      <c r="AX572" s="14" t="s">
        <v>76</v>
      </c>
      <c r="AY572" s="265" t="s">
        <v>166</v>
      </c>
    </row>
    <row r="573" s="14" customFormat="1">
      <c r="A573" s="14"/>
      <c r="B573" s="255"/>
      <c r="C573" s="256"/>
      <c r="D573" s="246" t="s">
        <v>178</v>
      </c>
      <c r="E573" s="257" t="s">
        <v>1</v>
      </c>
      <c r="F573" s="258" t="s">
        <v>713</v>
      </c>
      <c r="G573" s="256"/>
      <c r="H573" s="259">
        <v>13.949999999999999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5" t="s">
        <v>178</v>
      </c>
      <c r="AU573" s="265" t="s">
        <v>85</v>
      </c>
      <c r="AV573" s="14" t="s">
        <v>85</v>
      </c>
      <c r="AW573" s="14" t="s">
        <v>34</v>
      </c>
      <c r="AX573" s="14" t="s">
        <v>76</v>
      </c>
      <c r="AY573" s="265" t="s">
        <v>166</v>
      </c>
    </row>
    <row r="574" s="2" customFormat="1" ht="26.4" customHeight="1">
      <c r="A574" s="38"/>
      <c r="B574" s="39"/>
      <c r="C574" s="226" t="s">
        <v>225</v>
      </c>
      <c r="D574" s="226" t="s">
        <v>169</v>
      </c>
      <c r="E574" s="227" t="s">
        <v>744</v>
      </c>
      <c r="F574" s="228" t="s">
        <v>745</v>
      </c>
      <c r="G574" s="229" t="s">
        <v>172</v>
      </c>
      <c r="H574" s="230">
        <v>61.273000000000003</v>
      </c>
      <c r="I574" s="231"/>
      <c r="J574" s="232">
        <f>ROUND(I574*H574,2)</f>
        <v>0</v>
      </c>
      <c r="K574" s="228" t="s">
        <v>173</v>
      </c>
      <c r="L574" s="44"/>
      <c r="M574" s="233" t="s">
        <v>1</v>
      </c>
      <c r="N574" s="234" t="s">
        <v>41</v>
      </c>
      <c r="O574" s="91"/>
      <c r="P574" s="235">
        <f>O574*H574</f>
        <v>0</v>
      </c>
      <c r="Q574" s="235">
        <v>0</v>
      </c>
      <c r="R574" s="235">
        <f>Q574*H574</f>
        <v>0</v>
      </c>
      <c r="S574" s="235">
        <v>0</v>
      </c>
      <c r="T574" s="23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37" t="s">
        <v>201</v>
      </c>
      <c r="AT574" s="237" t="s">
        <v>169</v>
      </c>
      <c r="AU574" s="237" t="s">
        <v>85</v>
      </c>
      <c r="AY574" s="17" t="s">
        <v>166</v>
      </c>
      <c r="BE574" s="238">
        <f>IF(N574="základní",J574,0)</f>
        <v>0</v>
      </c>
      <c r="BF574" s="238">
        <f>IF(N574="snížená",J574,0)</f>
        <v>0</v>
      </c>
      <c r="BG574" s="238">
        <f>IF(N574="zákl. přenesená",J574,0)</f>
        <v>0</v>
      </c>
      <c r="BH574" s="238">
        <f>IF(N574="sníž. přenesená",J574,0)</f>
        <v>0</v>
      </c>
      <c r="BI574" s="238">
        <f>IF(N574="nulová",J574,0)</f>
        <v>0</v>
      </c>
      <c r="BJ574" s="17" t="s">
        <v>83</v>
      </c>
      <c r="BK574" s="238">
        <f>ROUND(I574*H574,2)</f>
        <v>0</v>
      </c>
      <c r="BL574" s="17" t="s">
        <v>201</v>
      </c>
      <c r="BM574" s="237" t="s">
        <v>746</v>
      </c>
    </row>
    <row r="575" s="2" customFormat="1">
      <c r="A575" s="38"/>
      <c r="B575" s="39"/>
      <c r="C575" s="40"/>
      <c r="D575" s="239" t="s">
        <v>176</v>
      </c>
      <c r="E575" s="40"/>
      <c r="F575" s="240" t="s">
        <v>747</v>
      </c>
      <c r="G575" s="40"/>
      <c r="H575" s="40"/>
      <c r="I575" s="241"/>
      <c r="J575" s="40"/>
      <c r="K575" s="40"/>
      <c r="L575" s="44"/>
      <c r="M575" s="242"/>
      <c r="N575" s="243"/>
      <c r="O575" s="91"/>
      <c r="P575" s="91"/>
      <c r="Q575" s="91"/>
      <c r="R575" s="91"/>
      <c r="S575" s="91"/>
      <c r="T575" s="92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176</v>
      </c>
      <c r="AU575" s="17" t="s">
        <v>85</v>
      </c>
    </row>
    <row r="576" s="14" customFormat="1">
      <c r="A576" s="14"/>
      <c r="B576" s="255"/>
      <c r="C576" s="256"/>
      <c r="D576" s="246" t="s">
        <v>178</v>
      </c>
      <c r="E576" s="257" t="s">
        <v>1</v>
      </c>
      <c r="F576" s="258" t="s">
        <v>748</v>
      </c>
      <c r="G576" s="256"/>
      <c r="H576" s="259">
        <v>61.272500000000001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5" t="s">
        <v>178</v>
      </c>
      <c r="AU576" s="265" t="s">
        <v>85</v>
      </c>
      <c r="AV576" s="14" t="s">
        <v>85</v>
      </c>
      <c r="AW576" s="14" t="s">
        <v>34</v>
      </c>
      <c r="AX576" s="14" t="s">
        <v>76</v>
      </c>
      <c r="AY576" s="265" t="s">
        <v>166</v>
      </c>
    </row>
    <row r="577" s="2" customFormat="1" ht="16.5" customHeight="1">
      <c r="A577" s="38"/>
      <c r="B577" s="39"/>
      <c r="C577" s="226" t="s">
        <v>749</v>
      </c>
      <c r="D577" s="226" t="s">
        <v>169</v>
      </c>
      <c r="E577" s="227" t="s">
        <v>750</v>
      </c>
      <c r="F577" s="228" t="s">
        <v>751</v>
      </c>
      <c r="G577" s="229" t="s">
        <v>172</v>
      </c>
      <c r="H577" s="230">
        <v>61.273000000000003</v>
      </c>
      <c r="I577" s="231"/>
      <c r="J577" s="232">
        <f>ROUND(I577*H577,2)</f>
        <v>0</v>
      </c>
      <c r="K577" s="228" t="s">
        <v>173</v>
      </c>
      <c r="L577" s="44"/>
      <c r="M577" s="233" t="s">
        <v>1</v>
      </c>
      <c r="N577" s="234" t="s">
        <v>41</v>
      </c>
      <c r="O577" s="91"/>
      <c r="P577" s="235">
        <f>O577*H577</f>
        <v>0</v>
      </c>
      <c r="Q577" s="235">
        <v>3.0000000000000001E-05</v>
      </c>
      <c r="R577" s="235">
        <f>Q577*H577</f>
        <v>0.0018381900000000002</v>
      </c>
      <c r="S577" s="235">
        <v>0</v>
      </c>
      <c r="T577" s="23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7" t="s">
        <v>201</v>
      </c>
      <c r="AT577" s="237" t="s">
        <v>169</v>
      </c>
      <c r="AU577" s="237" t="s">
        <v>85</v>
      </c>
      <c r="AY577" s="17" t="s">
        <v>166</v>
      </c>
      <c r="BE577" s="238">
        <f>IF(N577="základní",J577,0)</f>
        <v>0</v>
      </c>
      <c r="BF577" s="238">
        <f>IF(N577="snížená",J577,0)</f>
        <v>0</v>
      </c>
      <c r="BG577" s="238">
        <f>IF(N577="zákl. přenesená",J577,0)</f>
        <v>0</v>
      </c>
      <c r="BH577" s="238">
        <f>IF(N577="sníž. přenesená",J577,0)</f>
        <v>0</v>
      </c>
      <c r="BI577" s="238">
        <f>IF(N577="nulová",J577,0)</f>
        <v>0</v>
      </c>
      <c r="BJ577" s="17" t="s">
        <v>83</v>
      </c>
      <c r="BK577" s="238">
        <f>ROUND(I577*H577,2)</f>
        <v>0</v>
      </c>
      <c r="BL577" s="17" t="s">
        <v>201</v>
      </c>
      <c r="BM577" s="237" t="s">
        <v>752</v>
      </c>
    </row>
    <row r="578" s="2" customFormat="1">
      <c r="A578" s="38"/>
      <c r="B578" s="39"/>
      <c r="C578" s="40"/>
      <c r="D578" s="239" t="s">
        <v>176</v>
      </c>
      <c r="E578" s="40"/>
      <c r="F578" s="240" t="s">
        <v>753</v>
      </c>
      <c r="G578" s="40"/>
      <c r="H578" s="40"/>
      <c r="I578" s="241"/>
      <c r="J578" s="40"/>
      <c r="K578" s="40"/>
      <c r="L578" s="44"/>
      <c r="M578" s="242"/>
      <c r="N578" s="243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176</v>
      </c>
      <c r="AU578" s="17" t="s">
        <v>85</v>
      </c>
    </row>
    <row r="579" s="2" customFormat="1" ht="26.4" customHeight="1">
      <c r="A579" s="38"/>
      <c r="B579" s="39"/>
      <c r="C579" s="226" t="s">
        <v>754</v>
      </c>
      <c r="D579" s="226" t="s">
        <v>169</v>
      </c>
      <c r="E579" s="227" t="s">
        <v>755</v>
      </c>
      <c r="F579" s="228" t="s">
        <v>756</v>
      </c>
      <c r="G579" s="229" t="s">
        <v>373</v>
      </c>
      <c r="H579" s="230">
        <v>0.49399999999999999</v>
      </c>
      <c r="I579" s="231"/>
      <c r="J579" s="232">
        <f>ROUND(I579*H579,2)</f>
        <v>0</v>
      </c>
      <c r="K579" s="228" t="s">
        <v>173</v>
      </c>
      <c r="L579" s="44"/>
      <c r="M579" s="233" t="s">
        <v>1</v>
      </c>
      <c r="N579" s="234" t="s">
        <v>41</v>
      </c>
      <c r="O579" s="91"/>
      <c r="P579" s="235">
        <f>O579*H579</f>
        <v>0</v>
      </c>
      <c r="Q579" s="235">
        <v>0</v>
      </c>
      <c r="R579" s="235">
        <f>Q579*H579</f>
        <v>0</v>
      </c>
      <c r="S579" s="235">
        <v>0</v>
      </c>
      <c r="T579" s="23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7" t="s">
        <v>201</v>
      </c>
      <c r="AT579" s="237" t="s">
        <v>169</v>
      </c>
      <c r="AU579" s="237" t="s">
        <v>85</v>
      </c>
      <c r="AY579" s="17" t="s">
        <v>166</v>
      </c>
      <c r="BE579" s="238">
        <f>IF(N579="základní",J579,0)</f>
        <v>0</v>
      </c>
      <c r="BF579" s="238">
        <f>IF(N579="snížená",J579,0)</f>
        <v>0</v>
      </c>
      <c r="BG579" s="238">
        <f>IF(N579="zákl. přenesená",J579,0)</f>
        <v>0</v>
      </c>
      <c r="BH579" s="238">
        <f>IF(N579="sníž. přenesená",J579,0)</f>
        <v>0</v>
      </c>
      <c r="BI579" s="238">
        <f>IF(N579="nulová",J579,0)</f>
        <v>0</v>
      </c>
      <c r="BJ579" s="17" t="s">
        <v>83</v>
      </c>
      <c r="BK579" s="238">
        <f>ROUND(I579*H579,2)</f>
        <v>0</v>
      </c>
      <c r="BL579" s="17" t="s">
        <v>201</v>
      </c>
      <c r="BM579" s="237" t="s">
        <v>757</v>
      </c>
    </row>
    <row r="580" s="2" customFormat="1">
      <c r="A580" s="38"/>
      <c r="B580" s="39"/>
      <c r="C580" s="40"/>
      <c r="D580" s="239" t="s">
        <v>176</v>
      </c>
      <c r="E580" s="40"/>
      <c r="F580" s="240" t="s">
        <v>758</v>
      </c>
      <c r="G580" s="40"/>
      <c r="H580" s="40"/>
      <c r="I580" s="241"/>
      <c r="J580" s="40"/>
      <c r="K580" s="40"/>
      <c r="L580" s="44"/>
      <c r="M580" s="242"/>
      <c r="N580" s="243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176</v>
      </c>
      <c r="AU580" s="17" t="s">
        <v>85</v>
      </c>
    </row>
    <row r="581" s="12" customFormat="1" ht="22.8" customHeight="1">
      <c r="A581" s="12"/>
      <c r="B581" s="210"/>
      <c r="C581" s="211"/>
      <c r="D581" s="212" t="s">
        <v>75</v>
      </c>
      <c r="E581" s="224" t="s">
        <v>759</v>
      </c>
      <c r="F581" s="224" t="s">
        <v>760</v>
      </c>
      <c r="G581" s="211"/>
      <c r="H581" s="211"/>
      <c r="I581" s="214"/>
      <c r="J581" s="225">
        <f>BK581</f>
        <v>0</v>
      </c>
      <c r="K581" s="211"/>
      <c r="L581" s="216"/>
      <c r="M581" s="217"/>
      <c r="N581" s="218"/>
      <c r="O581" s="218"/>
      <c r="P581" s="219">
        <f>SUM(P582:P600)</f>
        <v>0</v>
      </c>
      <c r="Q581" s="218"/>
      <c r="R581" s="219">
        <f>SUM(R582:R600)</f>
        <v>0.029186</v>
      </c>
      <c r="S581" s="218"/>
      <c r="T581" s="220">
        <f>SUM(T582:T600)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1" t="s">
        <v>85</v>
      </c>
      <c r="AT581" s="222" t="s">
        <v>75</v>
      </c>
      <c r="AU581" s="222" t="s">
        <v>83</v>
      </c>
      <c r="AY581" s="221" t="s">
        <v>166</v>
      </c>
      <c r="BK581" s="223">
        <f>SUM(BK582:BK600)</f>
        <v>0</v>
      </c>
    </row>
    <row r="582" s="2" customFormat="1" ht="36" customHeight="1">
      <c r="A582" s="38"/>
      <c r="B582" s="39"/>
      <c r="C582" s="226" t="s">
        <v>368</v>
      </c>
      <c r="D582" s="226" t="s">
        <v>169</v>
      </c>
      <c r="E582" s="227" t="s">
        <v>761</v>
      </c>
      <c r="F582" s="228" t="s">
        <v>762</v>
      </c>
      <c r="G582" s="229" t="s">
        <v>172</v>
      </c>
      <c r="H582" s="230">
        <v>1.5</v>
      </c>
      <c r="I582" s="231"/>
      <c r="J582" s="232">
        <f>ROUND(I582*H582,2)</f>
        <v>0</v>
      </c>
      <c r="K582" s="228" t="s">
        <v>173</v>
      </c>
      <c r="L582" s="44"/>
      <c r="M582" s="233" t="s">
        <v>1</v>
      </c>
      <c r="N582" s="234" t="s">
        <v>41</v>
      </c>
      <c r="O582" s="91"/>
      <c r="P582" s="235">
        <f>O582*H582</f>
        <v>0</v>
      </c>
      <c r="Q582" s="235">
        <v>0</v>
      </c>
      <c r="R582" s="235">
        <f>Q582*H582</f>
        <v>0</v>
      </c>
      <c r="S582" s="235">
        <v>0</v>
      </c>
      <c r="T582" s="23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37" t="s">
        <v>201</v>
      </c>
      <c r="AT582" s="237" t="s">
        <v>169</v>
      </c>
      <c r="AU582" s="237" t="s">
        <v>85</v>
      </c>
      <c r="AY582" s="17" t="s">
        <v>166</v>
      </c>
      <c r="BE582" s="238">
        <f>IF(N582="základní",J582,0)</f>
        <v>0</v>
      </c>
      <c r="BF582" s="238">
        <f>IF(N582="snížená",J582,0)</f>
        <v>0</v>
      </c>
      <c r="BG582" s="238">
        <f>IF(N582="zákl. přenesená",J582,0)</f>
        <v>0</v>
      </c>
      <c r="BH582" s="238">
        <f>IF(N582="sníž. přenesená",J582,0)</f>
        <v>0</v>
      </c>
      <c r="BI582" s="238">
        <f>IF(N582="nulová",J582,0)</f>
        <v>0</v>
      </c>
      <c r="BJ582" s="17" t="s">
        <v>83</v>
      </c>
      <c r="BK582" s="238">
        <f>ROUND(I582*H582,2)</f>
        <v>0</v>
      </c>
      <c r="BL582" s="17" t="s">
        <v>201</v>
      </c>
      <c r="BM582" s="237" t="s">
        <v>763</v>
      </c>
    </row>
    <row r="583" s="2" customFormat="1">
      <c r="A583" s="38"/>
      <c r="B583" s="39"/>
      <c r="C583" s="40"/>
      <c r="D583" s="239" t="s">
        <v>176</v>
      </c>
      <c r="E583" s="40"/>
      <c r="F583" s="240" t="s">
        <v>764</v>
      </c>
      <c r="G583" s="40"/>
      <c r="H583" s="40"/>
      <c r="I583" s="241"/>
      <c r="J583" s="40"/>
      <c r="K583" s="40"/>
      <c r="L583" s="44"/>
      <c r="M583" s="242"/>
      <c r="N583" s="243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176</v>
      </c>
      <c r="AU583" s="17" t="s">
        <v>85</v>
      </c>
    </row>
    <row r="584" s="14" customFormat="1">
      <c r="A584" s="14"/>
      <c r="B584" s="255"/>
      <c r="C584" s="256"/>
      <c r="D584" s="246" t="s">
        <v>178</v>
      </c>
      <c r="E584" s="257" t="s">
        <v>1</v>
      </c>
      <c r="F584" s="258" t="s">
        <v>765</v>
      </c>
      <c r="G584" s="256"/>
      <c r="H584" s="259">
        <v>1.5</v>
      </c>
      <c r="I584" s="260"/>
      <c r="J584" s="256"/>
      <c r="K584" s="256"/>
      <c r="L584" s="261"/>
      <c r="M584" s="262"/>
      <c r="N584" s="263"/>
      <c r="O584" s="263"/>
      <c r="P584" s="263"/>
      <c r="Q584" s="263"/>
      <c r="R584" s="263"/>
      <c r="S584" s="263"/>
      <c r="T584" s="26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5" t="s">
        <v>178</v>
      </c>
      <c r="AU584" s="265" t="s">
        <v>85</v>
      </c>
      <c r="AV584" s="14" t="s">
        <v>85</v>
      </c>
      <c r="AW584" s="14" t="s">
        <v>34</v>
      </c>
      <c r="AX584" s="14" t="s">
        <v>76</v>
      </c>
      <c r="AY584" s="265" t="s">
        <v>166</v>
      </c>
    </row>
    <row r="585" s="2" customFormat="1" ht="36" customHeight="1">
      <c r="A585" s="38"/>
      <c r="B585" s="39"/>
      <c r="C585" s="226" t="s">
        <v>766</v>
      </c>
      <c r="D585" s="226" t="s">
        <v>169</v>
      </c>
      <c r="E585" s="227" t="s">
        <v>767</v>
      </c>
      <c r="F585" s="228" t="s">
        <v>768</v>
      </c>
      <c r="G585" s="229" t="s">
        <v>172</v>
      </c>
      <c r="H585" s="230">
        <v>1.5</v>
      </c>
      <c r="I585" s="231"/>
      <c r="J585" s="232">
        <f>ROUND(I585*H585,2)</f>
        <v>0</v>
      </c>
      <c r="K585" s="228" t="s">
        <v>173</v>
      </c>
      <c r="L585" s="44"/>
      <c r="M585" s="233" t="s">
        <v>1</v>
      </c>
      <c r="N585" s="234" t="s">
        <v>41</v>
      </c>
      <c r="O585" s="91"/>
      <c r="P585" s="235">
        <f>O585*H585</f>
        <v>0</v>
      </c>
      <c r="Q585" s="235">
        <v>0.0053800000000000002</v>
      </c>
      <c r="R585" s="235">
        <f>Q585*H585</f>
        <v>0.0080700000000000008</v>
      </c>
      <c r="S585" s="235">
        <v>0</v>
      </c>
      <c r="T585" s="23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37" t="s">
        <v>201</v>
      </c>
      <c r="AT585" s="237" t="s">
        <v>169</v>
      </c>
      <c r="AU585" s="237" t="s">
        <v>85</v>
      </c>
      <c r="AY585" s="17" t="s">
        <v>166</v>
      </c>
      <c r="BE585" s="238">
        <f>IF(N585="základní",J585,0)</f>
        <v>0</v>
      </c>
      <c r="BF585" s="238">
        <f>IF(N585="snížená",J585,0)</f>
        <v>0</v>
      </c>
      <c r="BG585" s="238">
        <f>IF(N585="zákl. přenesená",J585,0)</f>
        <v>0</v>
      </c>
      <c r="BH585" s="238">
        <f>IF(N585="sníž. přenesená",J585,0)</f>
        <v>0</v>
      </c>
      <c r="BI585" s="238">
        <f>IF(N585="nulová",J585,0)</f>
        <v>0</v>
      </c>
      <c r="BJ585" s="17" t="s">
        <v>83</v>
      </c>
      <c r="BK585" s="238">
        <f>ROUND(I585*H585,2)</f>
        <v>0</v>
      </c>
      <c r="BL585" s="17" t="s">
        <v>201</v>
      </c>
      <c r="BM585" s="237" t="s">
        <v>769</v>
      </c>
    </row>
    <row r="586" s="2" customFormat="1">
      <c r="A586" s="38"/>
      <c r="B586" s="39"/>
      <c r="C586" s="40"/>
      <c r="D586" s="239" t="s">
        <v>176</v>
      </c>
      <c r="E586" s="40"/>
      <c r="F586" s="240" t="s">
        <v>770</v>
      </c>
      <c r="G586" s="40"/>
      <c r="H586" s="40"/>
      <c r="I586" s="241"/>
      <c r="J586" s="40"/>
      <c r="K586" s="40"/>
      <c r="L586" s="44"/>
      <c r="M586" s="242"/>
      <c r="N586" s="243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176</v>
      </c>
      <c r="AU586" s="17" t="s">
        <v>85</v>
      </c>
    </row>
    <row r="587" s="2" customFormat="1">
      <c r="A587" s="38"/>
      <c r="B587" s="39"/>
      <c r="C587" s="40"/>
      <c r="D587" s="246" t="s">
        <v>771</v>
      </c>
      <c r="E587" s="40"/>
      <c r="F587" s="277" t="s">
        <v>772</v>
      </c>
      <c r="G587" s="40"/>
      <c r="H587" s="40"/>
      <c r="I587" s="241"/>
      <c r="J587" s="40"/>
      <c r="K587" s="40"/>
      <c r="L587" s="44"/>
      <c r="M587" s="242"/>
      <c r="N587" s="243"/>
      <c r="O587" s="91"/>
      <c r="P587" s="91"/>
      <c r="Q587" s="91"/>
      <c r="R587" s="91"/>
      <c r="S587" s="91"/>
      <c r="T587" s="9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771</v>
      </c>
      <c r="AU587" s="17" t="s">
        <v>85</v>
      </c>
    </row>
    <row r="588" s="2" customFormat="1" ht="26.4" customHeight="1">
      <c r="A588" s="38"/>
      <c r="B588" s="39"/>
      <c r="C588" s="266" t="s">
        <v>773</v>
      </c>
      <c r="D588" s="266" t="s">
        <v>490</v>
      </c>
      <c r="E588" s="267" t="s">
        <v>774</v>
      </c>
      <c r="F588" s="268" t="s">
        <v>775</v>
      </c>
      <c r="G588" s="269" t="s">
        <v>172</v>
      </c>
      <c r="H588" s="270">
        <v>1.8</v>
      </c>
      <c r="I588" s="271"/>
      <c r="J588" s="272">
        <f>ROUND(I588*H588,2)</f>
        <v>0</v>
      </c>
      <c r="K588" s="268" t="s">
        <v>173</v>
      </c>
      <c r="L588" s="273"/>
      <c r="M588" s="274" t="s">
        <v>1</v>
      </c>
      <c r="N588" s="275" t="s">
        <v>41</v>
      </c>
      <c r="O588" s="91"/>
      <c r="P588" s="235">
        <f>O588*H588</f>
        <v>0</v>
      </c>
      <c r="Q588" s="235">
        <v>0.01112</v>
      </c>
      <c r="R588" s="235">
        <f>Q588*H588</f>
        <v>0.020015999999999999</v>
      </c>
      <c r="S588" s="235">
        <v>0</v>
      </c>
      <c r="T588" s="23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7" t="s">
        <v>386</v>
      </c>
      <c r="AT588" s="237" t="s">
        <v>490</v>
      </c>
      <c r="AU588" s="237" t="s">
        <v>85</v>
      </c>
      <c r="AY588" s="17" t="s">
        <v>166</v>
      </c>
      <c r="BE588" s="238">
        <f>IF(N588="základní",J588,0)</f>
        <v>0</v>
      </c>
      <c r="BF588" s="238">
        <f>IF(N588="snížená",J588,0)</f>
        <v>0</v>
      </c>
      <c r="BG588" s="238">
        <f>IF(N588="zákl. přenesená",J588,0)</f>
        <v>0</v>
      </c>
      <c r="BH588" s="238">
        <f>IF(N588="sníž. přenesená",J588,0)</f>
        <v>0</v>
      </c>
      <c r="BI588" s="238">
        <f>IF(N588="nulová",J588,0)</f>
        <v>0</v>
      </c>
      <c r="BJ588" s="17" t="s">
        <v>83</v>
      </c>
      <c r="BK588" s="238">
        <f>ROUND(I588*H588,2)</f>
        <v>0</v>
      </c>
      <c r="BL588" s="17" t="s">
        <v>201</v>
      </c>
      <c r="BM588" s="237" t="s">
        <v>776</v>
      </c>
    </row>
    <row r="589" s="14" customFormat="1">
      <c r="A589" s="14"/>
      <c r="B589" s="255"/>
      <c r="C589" s="256"/>
      <c r="D589" s="246" t="s">
        <v>178</v>
      </c>
      <c r="E589" s="257" t="s">
        <v>1</v>
      </c>
      <c r="F589" s="258" t="s">
        <v>765</v>
      </c>
      <c r="G589" s="256"/>
      <c r="H589" s="259">
        <v>1.5</v>
      </c>
      <c r="I589" s="260"/>
      <c r="J589" s="256"/>
      <c r="K589" s="256"/>
      <c r="L589" s="261"/>
      <c r="M589" s="262"/>
      <c r="N589" s="263"/>
      <c r="O589" s="263"/>
      <c r="P589" s="263"/>
      <c r="Q589" s="263"/>
      <c r="R589" s="263"/>
      <c r="S589" s="263"/>
      <c r="T589" s="26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5" t="s">
        <v>178</v>
      </c>
      <c r="AU589" s="265" t="s">
        <v>85</v>
      </c>
      <c r="AV589" s="14" t="s">
        <v>85</v>
      </c>
      <c r="AW589" s="14" t="s">
        <v>34</v>
      </c>
      <c r="AX589" s="14" t="s">
        <v>76</v>
      </c>
      <c r="AY589" s="265" t="s">
        <v>166</v>
      </c>
    </row>
    <row r="590" s="14" customFormat="1">
      <c r="A590" s="14"/>
      <c r="B590" s="255"/>
      <c r="C590" s="256"/>
      <c r="D590" s="246" t="s">
        <v>178</v>
      </c>
      <c r="E590" s="256"/>
      <c r="F590" s="258" t="s">
        <v>777</v>
      </c>
      <c r="G590" s="256"/>
      <c r="H590" s="259">
        <v>1.8</v>
      </c>
      <c r="I590" s="260"/>
      <c r="J590" s="256"/>
      <c r="K590" s="256"/>
      <c r="L590" s="261"/>
      <c r="M590" s="262"/>
      <c r="N590" s="263"/>
      <c r="O590" s="263"/>
      <c r="P590" s="263"/>
      <c r="Q590" s="263"/>
      <c r="R590" s="263"/>
      <c r="S590" s="263"/>
      <c r="T590" s="26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5" t="s">
        <v>178</v>
      </c>
      <c r="AU590" s="265" t="s">
        <v>85</v>
      </c>
      <c r="AV590" s="14" t="s">
        <v>85</v>
      </c>
      <c r="AW590" s="14" t="s">
        <v>4</v>
      </c>
      <c r="AX590" s="14" t="s">
        <v>83</v>
      </c>
      <c r="AY590" s="265" t="s">
        <v>166</v>
      </c>
    </row>
    <row r="591" s="2" customFormat="1" ht="26.4" customHeight="1">
      <c r="A591" s="38"/>
      <c r="B591" s="39"/>
      <c r="C591" s="226" t="s">
        <v>778</v>
      </c>
      <c r="D591" s="226" t="s">
        <v>169</v>
      </c>
      <c r="E591" s="227" t="s">
        <v>779</v>
      </c>
      <c r="F591" s="228" t="s">
        <v>780</v>
      </c>
      <c r="G591" s="229" t="s">
        <v>298</v>
      </c>
      <c r="H591" s="230">
        <v>2.5</v>
      </c>
      <c r="I591" s="231"/>
      <c r="J591" s="232">
        <f>ROUND(I591*H591,2)</f>
        <v>0</v>
      </c>
      <c r="K591" s="228" t="s">
        <v>173</v>
      </c>
      <c r="L591" s="44"/>
      <c r="M591" s="233" t="s">
        <v>1</v>
      </c>
      <c r="N591" s="234" t="s">
        <v>41</v>
      </c>
      <c r="O591" s="91"/>
      <c r="P591" s="235">
        <f>O591*H591</f>
        <v>0</v>
      </c>
      <c r="Q591" s="235">
        <v>0.00018000000000000001</v>
      </c>
      <c r="R591" s="235">
        <f>Q591*H591</f>
        <v>0.00045000000000000004</v>
      </c>
      <c r="S591" s="235">
        <v>0</v>
      </c>
      <c r="T591" s="23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7" t="s">
        <v>201</v>
      </c>
      <c r="AT591" s="237" t="s">
        <v>169</v>
      </c>
      <c r="AU591" s="237" t="s">
        <v>85</v>
      </c>
      <c r="AY591" s="17" t="s">
        <v>166</v>
      </c>
      <c r="BE591" s="238">
        <f>IF(N591="základní",J591,0)</f>
        <v>0</v>
      </c>
      <c r="BF591" s="238">
        <f>IF(N591="snížená",J591,0)</f>
        <v>0</v>
      </c>
      <c r="BG591" s="238">
        <f>IF(N591="zákl. přenesená",J591,0)</f>
        <v>0</v>
      </c>
      <c r="BH591" s="238">
        <f>IF(N591="sníž. přenesená",J591,0)</f>
        <v>0</v>
      </c>
      <c r="BI591" s="238">
        <f>IF(N591="nulová",J591,0)</f>
        <v>0</v>
      </c>
      <c r="BJ591" s="17" t="s">
        <v>83</v>
      </c>
      <c r="BK591" s="238">
        <f>ROUND(I591*H591,2)</f>
        <v>0</v>
      </c>
      <c r="BL591" s="17" t="s">
        <v>201</v>
      </c>
      <c r="BM591" s="237" t="s">
        <v>781</v>
      </c>
    </row>
    <row r="592" s="2" customFormat="1">
      <c r="A592" s="38"/>
      <c r="B592" s="39"/>
      <c r="C592" s="40"/>
      <c r="D592" s="239" t="s">
        <v>176</v>
      </c>
      <c r="E592" s="40"/>
      <c r="F592" s="240" t="s">
        <v>782</v>
      </c>
      <c r="G592" s="40"/>
      <c r="H592" s="40"/>
      <c r="I592" s="241"/>
      <c r="J592" s="40"/>
      <c r="K592" s="40"/>
      <c r="L592" s="44"/>
      <c r="M592" s="242"/>
      <c r="N592" s="243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176</v>
      </c>
      <c r="AU592" s="17" t="s">
        <v>85</v>
      </c>
    </row>
    <row r="593" s="2" customFormat="1" ht="16.5" customHeight="1">
      <c r="A593" s="38"/>
      <c r="B593" s="39"/>
      <c r="C593" s="266" t="s">
        <v>783</v>
      </c>
      <c r="D593" s="266" t="s">
        <v>490</v>
      </c>
      <c r="E593" s="267" t="s">
        <v>784</v>
      </c>
      <c r="F593" s="268" t="s">
        <v>785</v>
      </c>
      <c r="G593" s="269" t="s">
        <v>298</v>
      </c>
      <c r="H593" s="270">
        <v>2.5</v>
      </c>
      <c r="I593" s="271"/>
      <c r="J593" s="272">
        <f>ROUND(I593*H593,2)</f>
        <v>0</v>
      </c>
      <c r="K593" s="268" t="s">
        <v>173</v>
      </c>
      <c r="L593" s="273"/>
      <c r="M593" s="274" t="s">
        <v>1</v>
      </c>
      <c r="N593" s="275" t="s">
        <v>41</v>
      </c>
      <c r="O593" s="91"/>
      <c r="P593" s="235">
        <f>O593*H593</f>
        <v>0</v>
      </c>
      <c r="Q593" s="235">
        <v>8.0000000000000007E-05</v>
      </c>
      <c r="R593" s="235">
        <f>Q593*H593</f>
        <v>0.00020000000000000001</v>
      </c>
      <c r="S593" s="235">
        <v>0</v>
      </c>
      <c r="T593" s="23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7" t="s">
        <v>386</v>
      </c>
      <c r="AT593" s="237" t="s">
        <v>490</v>
      </c>
      <c r="AU593" s="237" t="s">
        <v>85</v>
      </c>
      <c r="AY593" s="17" t="s">
        <v>166</v>
      </c>
      <c r="BE593" s="238">
        <f>IF(N593="základní",J593,0)</f>
        <v>0</v>
      </c>
      <c r="BF593" s="238">
        <f>IF(N593="snížená",J593,0)</f>
        <v>0</v>
      </c>
      <c r="BG593" s="238">
        <f>IF(N593="zákl. přenesená",J593,0)</f>
        <v>0</v>
      </c>
      <c r="BH593" s="238">
        <f>IF(N593="sníž. přenesená",J593,0)</f>
        <v>0</v>
      </c>
      <c r="BI593" s="238">
        <f>IF(N593="nulová",J593,0)</f>
        <v>0</v>
      </c>
      <c r="BJ593" s="17" t="s">
        <v>83</v>
      </c>
      <c r="BK593" s="238">
        <f>ROUND(I593*H593,2)</f>
        <v>0</v>
      </c>
      <c r="BL593" s="17" t="s">
        <v>201</v>
      </c>
      <c r="BM593" s="237" t="s">
        <v>786</v>
      </c>
    </row>
    <row r="594" s="13" customFormat="1">
      <c r="A594" s="13"/>
      <c r="B594" s="244"/>
      <c r="C594" s="245"/>
      <c r="D594" s="246" t="s">
        <v>178</v>
      </c>
      <c r="E594" s="247" t="s">
        <v>1</v>
      </c>
      <c r="F594" s="248" t="s">
        <v>787</v>
      </c>
      <c r="G594" s="245"/>
      <c r="H594" s="247" t="s">
        <v>1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4" t="s">
        <v>178</v>
      </c>
      <c r="AU594" s="254" t="s">
        <v>85</v>
      </c>
      <c r="AV594" s="13" t="s">
        <v>83</v>
      </c>
      <c r="AW594" s="13" t="s">
        <v>34</v>
      </c>
      <c r="AX594" s="13" t="s">
        <v>76</v>
      </c>
      <c r="AY594" s="254" t="s">
        <v>166</v>
      </c>
    </row>
    <row r="595" s="14" customFormat="1">
      <c r="A595" s="14"/>
      <c r="B595" s="255"/>
      <c r="C595" s="256"/>
      <c r="D595" s="246" t="s">
        <v>178</v>
      </c>
      <c r="E595" s="257" t="s">
        <v>1</v>
      </c>
      <c r="F595" s="258" t="s">
        <v>788</v>
      </c>
      <c r="G595" s="256"/>
      <c r="H595" s="259">
        <v>2.5</v>
      </c>
      <c r="I595" s="260"/>
      <c r="J595" s="256"/>
      <c r="K595" s="256"/>
      <c r="L595" s="261"/>
      <c r="M595" s="262"/>
      <c r="N595" s="263"/>
      <c r="O595" s="263"/>
      <c r="P595" s="263"/>
      <c r="Q595" s="263"/>
      <c r="R595" s="263"/>
      <c r="S595" s="263"/>
      <c r="T595" s="26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5" t="s">
        <v>178</v>
      </c>
      <c r="AU595" s="265" t="s">
        <v>85</v>
      </c>
      <c r="AV595" s="14" t="s">
        <v>85</v>
      </c>
      <c r="AW595" s="14" t="s">
        <v>34</v>
      </c>
      <c r="AX595" s="14" t="s">
        <v>76</v>
      </c>
      <c r="AY595" s="265" t="s">
        <v>166</v>
      </c>
    </row>
    <row r="596" s="2" customFormat="1" ht="16.5" customHeight="1">
      <c r="A596" s="38"/>
      <c r="B596" s="39"/>
      <c r="C596" s="226" t="s">
        <v>789</v>
      </c>
      <c r="D596" s="226" t="s">
        <v>169</v>
      </c>
      <c r="E596" s="227" t="s">
        <v>790</v>
      </c>
      <c r="F596" s="228" t="s">
        <v>791</v>
      </c>
      <c r="G596" s="229" t="s">
        <v>172</v>
      </c>
      <c r="H596" s="230">
        <v>1.5</v>
      </c>
      <c r="I596" s="231"/>
      <c r="J596" s="232">
        <f>ROUND(I596*H596,2)</f>
        <v>0</v>
      </c>
      <c r="K596" s="228" t="s">
        <v>173</v>
      </c>
      <c r="L596" s="44"/>
      <c r="M596" s="233" t="s">
        <v>1</v>
      </c>
      <c r="N596" s="234" t="s">
        <v>41</v>
      </c>
      <c r="O596" s="91"/>
      <c r="P596" s="235">
        <f>O596*H596</f>
        <v>0</v>
      </c>
      <c r="Q596" s="235">
        <v>0.00029999999999999997</v>
      </c>
      <c r="R596" s="235">
        <f>Q596*H596</f>
        <v>0.00044999999999999999</v>
      </c>
      <c r="S596" s="235">
        <v>0</v>
      </c>
      <c r="T596" s="23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7" t="s">
        <v>201</v>
      </c>
      <c r="AT596" s="237" t="s">
        <v>169</v>
      </c>
      <c r="AU596" s="237" t="s">
        <v>85</v>
      </c>
      <c r="AY596" s="17" t="s">
        <v>166</v>
      </c>
      <c r="BE596" s="238">
        <f>IF(N596="základní",J596,0)</f>
        <v>0</v>
      </c>
      <c r="BF596" s="238">
        <f>IF(N596="snížená",J596,0)</f>
        <v>0</v>
      </c>
      <c r="BG596" s="238">
        <f>IF(N596="zákl. přenesená",J596,0)</f>
        <v>0</v>
      </c>
      <c r="BH596" s="238">
        <f>IF(N596="sníž. přenesená",J596,0)</f>
        <v>0</v>
      </c>
      <c r="BI596" s="238">
        <f>IF(N596="nulová",J596,0)</f>
        <v>0</v>
      </c>
      <c r="BJ596" s="17" t="s">
        <v>83</v>
      </c>
      <c r="BK596" s="238">
        <f>ROUND(I596*H596,2)</f>
        <v>0</v>
      </c>
      <c r="BL596" s="17" t="s">
        <v>201</v>
      </c>
      <c r="BM596" s="237" t="s">
        <v>792</v>
      </c>
    </row>
    <row r="597" s="2" customFormat="1">
      <c r="A597" s="38"/>
      <c r="B597" s="39"/>
      <c r="C597" s="40"/>
      <c r="D597" s="239" t="s">
        <v>176</v>
      </c>
      <c r="E597" s="40"/>
      <c r="F597" s="240" t="s">
        <v>793</v>
      </c>
      <c r="G597" s="40"/>
      <c r="H597" s="40"/>
      <c r="I597" s="241"/>
      <c r="J597" s="40"/>
      <c r="K597" s="40"/>
      <c r="L597" s="44"/>
      <c r="M597" s="242"/>
      <c r="N597" s="243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176</v>
      </c>
      <c r="AU597" s="17" t="s">
        <v>85</v>
      </c>
    </row>
    <row r="598" s="14" customFormat="1">
      <c r="A598" s="14"/>
      <c r="B598" s="255"/>
      <c r="C598" s="256"/>
      <c r="D598" s="246" t="s">
        <v>178</v>
      </c>
      <c r="E598" s="257" t="s">
        <v>1</v>
      </c>
      <c r="F598" s="258" t="s">
        <v>765</v>
      </c>
      <c r="G598" s="256"/>
      <c r="H598" s="259">
        <v>1.5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5" t="s">
        <v>178</v>
      </c>
      <c r="AU598" s="265" t="s">
        <v>85</v>
      </c>
      <c r="AV598" s="14" t="s">
        <v>85</v>
      </c>
      <c r="AW598" s="14" t="s">
        <v>34</v>
      </c>
      <c r="AX598" s="14" t="s">
        <v>76</v>
      </c>
      <c r="AY598" s="265" t="s">
        <v>166</v>
      </c>
    </row>
    <row r="599" s="2" customFormat="1" ht="26.4" customHeight="1">
      <c r="A599" s="38"/>
      <c r="B599" s="39"/>
      <c r="C599" s="226" t="s">
        <v>794</v>
      </c>
      <c r="D599" s="226" t="s">
        <v>169</v>
      </c>
      <c r="E599" s="227" t="s">
        <v>795</v>
      </c>
      <c r="F599" s="228" t="s">
        <v>796</v>
      </c>
      <c r="G599" s="229" t="s">
        <v>373</v>
      </c>
      <c r="H599" s="230">
        <v>0.029000000000000001</v>
      </c>
      <c r="I599" s="231"/>
      <c r="J599" s="232">
        <f>ROUND(I599*H599,2)</f>
        <v>0</v>
      </c>
      <c r="K599" s="228" t="s">
        <v>173</v>
      </c>
      <c r="L599" s="44"/>
      <c r="M599" s="233" t="s">
        <v>1</v>
      </c>
      <c r="N599" s="234" t="s">
        <v>41</v>
      </c>
      <c r="O599" s="91"/>
      <c r="P599" s="235">
        <f>O599*H599</f>
        <v>0</v>
      </c>
      <c r="Q599" s="235">
        <v>0</v>
      </c>
      <c r="R599" s="235">
        <f>Q599*H599</f>
        <v>0</v>
      </c>
      <c r="S599" s="235">
        <v>0</v>
      </c>
      <c r="T599" s="23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37" t="s">
        <v>201</v>
      </c>
      <c r="AT599" s="237" t="s">
        <v>169</v>
      </c>
      <c r="AU599" s="237" t="s">
        <v>85</v>
      </c>
      <c r="AY599" s="17" t="s">
        <v>166</v>
      </c>
      <c r="BE599" s="238">
        <f>IF(N599="základní",J599,0)</f>
        <v>0</v>
      </c>
      <c r="BF599" s="238">
        <f>IF(N599="snížená",J599,0)</f>
        <v>0</v>
      </c>
      <c r="BG599" s="238">
        <f>IF(N599="zákl. přenesená",J599,0)</f>
        <v>0</v>
      </c>
      <c r="BH599" s="238">
        <f>IF(N599="sníž. přenesená",J599,0)</f>
        <v>0</v>
      </c>
      <c r="BI599" s="238">
        <f>IF(N599="nulová",J599,0)</f>
        <v>0</v>
      </c>
      <c r="BJ599" s="17" t="s">
        <v>83</v>
      </c>
      <c r="BK599" s="238">
        <f>ROUND(I599*H599,2)</f>
        <v>0</v>
      </c>
      <c r="BL599" s="17" t="s">
        <v>201</v>
      </c>
      <c r="BM599" s="237" t="s">
        <v>797</v>
      </c>
    </row>
    <row r="600" s="2" customFormat="1">
      <c r="A600" s="38"/>
      <c r="B600" s="39"/>
      <c r="C600" s="40"/>
      <c r="D600" s="239" t="s">
        <v>176</v>
      </c>
      <c r="E600" s="40"/>
      <c r="F600" s="240" t="s">
        <v>798</v>
      </c>
      <c r="G600" s="40"/>
      <c r="H600" s="40"/>
      <c r="I600" s="241"/>
      <c r="J600" s="40"/>
      <c r="K600" s="40"/>
      <c r="L600" s="44"/>
      <c r="M600" s="242"/>
      <c r="N600" s="243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176</v>
      </c>
      <c r="AU600" s="17" t="s">
        <v>85</v>
      </c>
    </row>
    <row r="601" s="12" customFormat="1" ht="22.8" customHeight="1">
      <c r="A601" s="12"/>
      <c r="B601" s="210"/>
      <c r="C601" s="211"/>
      <c r="D601" s="212" t="s">
        <v>75</v>
      </c>
      <c r="E601" s="224" t="s">
        <v>799</v>
      </c>
      <c r="F601" s="224" t="s">
        <v>800</v>
      </c>
      <c r="G601" s="211"/>
      <c r="H601" s="211"/>
      <c r="I601" s="214"/>
      <c r="J601" s="225">
        <f>BK601</f>
        <v>0</v>
      </c>
      <c r="K601" s="211"/>
      <c r="L601" s="216"/>
      <c r="M601" s="217"/>
      <c r="N601" s="218"/>
      <c r="O601" s="218"/>
      <c r="P601" s="219">
        <f>SUM(P602:P613)</f>
        <v>0</v>
      </c>
      <c r="Q601" s="218"/>
      <c r="R601" s="219">
        <f>SUM(R602:R613)</f>
        <v>0.017333879999999999</v>
      </c>
      <c r="S601" s="218"/>
      <c r="T601" s="220">
        <f>SUM(T602:T613)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1" t="s">
        <v>85</v>
      </c>
      <c r="AT601" s="222" t="s">
        <v>75</v>
      </c>
      <c r="AU601" s="222" t="s">
        <v>83</v>
      </c>
      <c r="AY601" s="221" t="s">
        <v>166</v>
      </c>
      <c r="BK601" s="223">
        <f>SUM(BK602:BK613)</f>
        <v>0</v>
      </c>
    </row>
    <row r="602" s="2" customFormat="1" ht="48" customHeight="1">
      <c r="A602" s="38"/>
      <c r="B602" s="39"/>
      <c r="C602" s="226" t="s">
        <v>801</v>
      </c>
      <c r="D602" s="226" t="s">
        <v>169</v>
      </c>
      <c r="E602" s="227" t="s">
        <v>802</v>
      </c>
      <c r="F602" s="228" t="s">
        <v>803</v>
      </c>
      <c r="G602" s="229" t="s">
        <v>172</v>
      </c>
      <c r="H602" s="230">
        <v>59.771999999999998</v>
      </c>
      <c r="I602" s="231"/>
      <c r="J602" s="232">
        <f>ROUND(I602*H602,2)</f>
        <v>0</v>
      </c>
      <c r="K602" s="228" t="s">
        <v>1</v>
      </c>
      <c r="L602" s="44"/>
      <c r="M602" s="233" t="s">
        <v>1</v>
      </c>
      <c r="N602" s="234" t="s">
        <v>41</v>
      </c>
      <c r="O602" s="91"/>
      <c r="P602" s="235">
        <f>O602*H602</f>
        <v>0</v>
      </c>
      <c r="Q602" s="235">
        <v>0.00029</v>
      </c>
      <c r="R602" s="235">
        <f>Q602*H602</f>
        <v>0.017333879999999999</v>
      </c>
      <c r="S602" s="235">
        <v>0</v>
      </c>
      <c r="T602" s="23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37" t="s">
        <v>201</v>
      </c>
      <c r="AT602" s="237" t="s">
        <v>169</v>
      </c>
      <c r="AU602" s="237" t="s">
        <v>85</v>
      </c>
      <c r="AY602" s="17" t="s">
        <v>166</v>
      </c>
      <c r="BE602" s="238">
        <f>IF(N602="základní",J602,0)</f>
        <v>0</v>
      </c>
      <c r="BF602" s="238">
        <f>IF(N602="snížená",J602,0)</f>
        <v>0</v>
      </c>
      <c r="BG602" s="238">
        <f>IF(N602="zákl. přenesená",J602,0)</f>
        <v>0</v>
      </c>
      <c r="BH602" s="238">
        <f>IF(N602="sníž. přenesená",J602,0)</f>
        <v>0</v>
      </c>
      <c r="BI602" s="238">
        <f>IF(N602="nulová",J602,0)</f>
        <v>0</v>
      </c>
      <c r="BJ602" s="17" t="s">
        <v>83</v>
      </c>
      <c r="BK602" s="238">
        <f>ROUND(I602*H602,2)</f>
        <v>0</v>
      </c>
      <c r="BL602" s="17" t="s">
        <v>201</v>
      </c>
      <c r="BM602" s="237" t="s">
        <v>804</v>
      </c>
    </row>
    <row r="603" s="14" customFormat="1">
      <c r="A603" s="14"/>
      <c r="B603" s="255"/>
      <c r="C603" s="256"/>
      <c r="D603" s="246" t="s">
        <v>178</v>
      </c>
      <c r="E603" s="257" t="s">
        <v>1</v>
      </c>
      <c r="F603" s="258" t="s">
        <v>805</v>
      </c>
      <c r="G603" s="256"/>
      <c r="H603" s="259">
        <v>21.207000000000001</v>
      </c>
      <c r="I603" s="260"/>
      <c r="J603" s="256"/>
      <c r="K603" s="256"/>
      <c r="L603" s="261"/>
      <c r="M603" s="262"/>
      <c r="N603" s="263"/>
      <c r="O603" s="263"/>
      <c r="P603" s="263"/>
      <c r="Q603" s="263"/>
      <c r="R603" s="263"/>
      <c r="S603" s="263"/>
      <c r="T603" s="26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5" t="s">
        <v>178</v>
      </c>
      <c r="AU603" s="265" t="s">
        <v>85</v>
      </c>
      <c r="AV603" s="14" t="s">
        <v>85</v>
      </c>
      <c r="AW603" s="14" t="s">
        <v>34</v>
      </c>
      <c r="AX603" s="14" t="s">
        <v>76</v>
      </c>
      <c r="AY603" s="265" t="s">
        <v>166</v>
      </c>
    </row>
    <row r="604" s="14" customFormat="1">
      <c r="A604" s="14"/>
      <c r="B604" s="255"/>
      <c r="C604" s="256"/>
      <c r="D604" s="246" t="s">
        <v>178</v>
      </c>
      <c r="E604" s="257" t="s">
        <v>1</v>
      </c>
      <c r="F604" s="258" t="s">
        <v>806</v>
      </c>
      <c r="G604" s="256"/>
      <c r="H604" s="259">
        <v>20.042999999999999</v>
      </c>
      <c r="I604" s="260"/>
      <c r="J604" s="256"/>
      <c r="K604" s="256"/>
      <c r="L604" s="261"/>
      <c r="M604" s="262"/>
      <c r="N604" s="263"/>
      <c r="O604" s="263"/>
      <c r="P604" s="263"/>
      <c r="Q604" s="263"/>
      <c r="R604" s="263"/>
      <c r="S604" s="263"/>
      <c r="T604" s="26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5" t="s">
        <v>178</v>
      </c>
      <c r="AU604" s="265" t="s">
        <v>85</v>
      </c>
      <c r="AV604" s="14" t="s">
        <v>85</v>
      </c>
      <c r="AW604" s="14" t="s">
        <v>34</v>
      </c>
      <c r="AX604" s="14" t="s">
        <v>76</v>
      </c>
      <c r="AY604" s="265" t="s">
        <v>166</v>
      </c>
    </row>
    <row r="605" s="14" customFormat="1">
      <c r="A605" s="14"/>
      <c r="B605" s="255"/>
      <c r="C605" s="256"/>
      <c r="D605" s="246" t="s">
        <v>178</v>
      </c>
      <c r="E605" s="257" t="s">
        <v>1</v>
      </c>
      <c r="F605" s="258" t="s">
        <v>807</v>
      </c>
      <c r="G605" s="256"/>
      <c r="H605" s="259">
        <v>18.521999999999998</v>
      </c>
      <c r="I605" s="260"/>
      <c r="J605" s="256"/>
      <c r="K605" s="256"/>
      <c r="L605" s="261"/>
      <c r="M605" s="262"/>
      <c r="N605" s="263"/>
      <c r="O605" s="263"/>
      <c r="P605" s="263"/>
      <c r="Q605" s="263"/>
      <c r="R605" s="263"/>
      <c r="S605" s="263"/>
      <c r="T605" s="26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5" t="s">
        <v>178</v>
      </c>
      <c r="AU605" s="265" t="s">
        <v>85</v>
      </c>
      <c r="AV605" s="14" t="s">
        <v>85</v>
      </c>
      <c r="AW605" s="14" t="s">
        <v>34</v>
      </c>
      <c r="AX605" s="14" t="s">
        <v>76</v>
      </c>
      <c r="AY605" s="265" t="s">
        <v>166</v>
      </c>
    </row>
    <row r="606" s="2" customFormat="1" ht="40.8" customHeight="1">
      <c r="A606" s="38"/>
      <c r="B606" s="39"/>
      <c r="C606" s="226" t="s">
        <v>808</v>
      </c>
      <c r="D606" s="226" t="s">
        <v>169</v>
      </c>
      <c r="E606" s="227" t="s">
        <v>809</v>
      </c>
      <c r="F606" s="228" t="s">
        <v>810</v>
      </c>
      <c r="G606" s="229" t="s">
        <v>172</v>
      </c>
      <c r="H606" s="230">
        <v>90.182000000000002</v>
      </c>
      <c r="I606" s="231"/>
      <c r="J606" s="232">
        <f>ROUND(I606*H606,2)</f>
        <v>0</v>
      </c>
      <c r="K606" s="228" t="s">
        <v>1</v>
      </c>
      <c r="L606" s="44"/>
      <c r="M606" s="233" t="s">
        <v>1</v>
      </c>
      <c r="N606" s="234" t="s">
        <v>41</v>
      </c>
      <c r="O606" s="91"/>
      <c r="P606" s="235">
        <f>O606*H606</f>
        <v>0</v>
      </c>
      <c r="Q606" s="235">
        <v>0</v>
      </c>
      <c r="R606" s="235">
        <f>Q606*H606</f>
        <v>0</v>
      </c>
      <c r="S606" s="235">
        <v>0</v>
      </c>
      <c r="T606" s="23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37" t="s">
        <v>201</v>
      </c>
      <c r="AT606" s="237" t="s">
        <v>169</v>
      </c>
      <c r="AU606" s="237" t="s">
        <v>85</v>
      </c>
      <c r="AY606" s="17" t="s">
        <v>166</v>
      </c>
      <c r="BE606" s="238">
        <f>IF(N606="základní",J606,0)</f>
        <v>0</v>
      </c>
      <c r="BF606" s="238">
        <f>IF(N606="snížená",J606,0)</f>
        <v>0</v>
      </c>
      <c r="BG606" s="238">
        <f>IF(N606="zákl. přenesená",J606,0)</f>
        <v>0</v>
      </c>
      <c r="BH606" s="238">
        <f>IF(N606="sníž. přenesená",J606,0)</f>
        <v>0</v>
      </c>
      <c r="BI606" s="238">
        <f>IF(N606="nulová",J606,0)</f>
        <v>0</v>
      </c>
      <c r="BJ606" s="17" t="s">
        <v>83</v>
      </c>
      <c r="BK606" s="238">
        <f>ROUND(I606*H606,2)</f>
        <v>0</v>
      </c>
      <c r="BL606" s="17" t="s">
        <v>201</v>
      </c>
      <c r="BM606" s="237" t="s">
        <v>811</v>
      </c>
    </row>
    <row r="607" s="14" customFormat="1">
      <c r="A607" s="14"/>
      <c r="B607" s="255"/>
      <c r="C607" s="256"/>
      <c r="D607" s="246" t="s">
        <v>178</v>
      </c>
      <c r="E607" s="257" t="s">
        <v>1</v>
      </c>
      <c r="F607" s="258" t="s">
        <v>812</v>
      </c>
      <c r="G607" s="256"/>
      <c r="H607" s="259">
        <v>22.050000000000001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5" t="s">
        <v>178</v>
      </c>
      <c r="AU607" s="265" t="s">
        <v>85</v>
      </c>
      <c r="AV607" s="14" t="s">
        <v>85</v>
      </c>
      <c r="AW607" s="14" t="s">
        <v>34</v>
      </c>
      <c r="AX607" s="14" t="s">
        <v>76</v>
      </c>
      <c r="AY607" s="265" t="s">
        <v>166</v>
      </c>
    </row>
    <row r="608" s="14" customFormat="1">
      <c r="A608" s="14"/>
      <c r="B608" s="255"/>
      <c r="C608" s="256"/>
      <c r="D608" s="246" t="s">
        <v>178</v>
      </c>
      <c r="E608" s="257" t="s">
        <v>1</v>
      </c>
      <c r="F608" s="258" t="s">
        <v>813</v>
      </c>
      <c r="G608" s="256"/>
      <c r="H608" s="259">
        <v>9.0449999999999999</v>
      </c>
      <c r="I608" s="260"/>
      <c r="J608" s="256"/>
      <c r="K608" s="256"/>
      <c r="L608" s="261"/>
      <c r="M608" s="262"/>
      <c r="N608" s="263"/>
      <c r="O608" s="263"/>
      <c r="P608" s="263"/>
      <c r="Q608" s="263"/>
      <c r="R608" s="263"/>
      <c r="S608" s="263"/>
      <c r="T608" s="26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5" t="s">
        <v>178</v>
      </c>
      <c r="AU608" s="265" t="s">
        <v>85</v>
      </c>
      <c r="AV608" s="14" t="s">
        <v>85</v>
      </c>
      <c r="AW608" s="14" t="s">
        <v>34</v>
      </c>
      <c r="AX608" s="14" t="s">
        <v>76</v>
      </c>
      <c r="AY608" s="265" t="s">
        <v>166</v>
      </c>
    </row>
    <row r="609" s="14" customFormat="1">
      <c r="A609" s="14"/>
      <c r="B609" s="255"/>
      <c r="C609" s="256"/>
      <c r="D609" s="246" t="s">
        <v>178</v>
      </c>
      <c r="E609" s="257" t="s">
        <v>1</v>
      </c>
      <c r="F609" s="258" t="s">
        <v>814</v>
      </c>
      <c r="G609" s="256"/>
      <c r="H609" s="259">
        <v>8.8073999999999995</v>
      </c>
      <c r="I609" s="260"/>
      <c r="J609" s="256"/>
      <c r="K609" s="256"/>
      <c r="L609" s="261"/>
      <c r="M609" s="262"/>
      <c r="N609" s="263"/>
      <c r="O609" s="263"/>
      <c r="P609" s="263"/>
      <c r="Q609" s="263"/>
      <c r="R609" s="263"/>
      <c r="S609" s="263"/>
      <c r="T609" s="26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5" t="s">
        <v>178</v>
      </c>
      <c r="AU609" s="265" t="s">
        <v>85</v>
      </c>
      <c r="AV609" s="14" t="s">
        <v>85</v>
      </c>
      <c r="AW609" s="14" t="s">
        <v>34</v>
      </c>
      <c r="AX609" s="14" t="s">
        <v>76</v>
      </c>
      <c r="AY609" s="265" t="s">
        <v>166</v>
      </c>
    </row>
    <row r="610" s="14" customFormat="1">
      <c r="A610" s="14"/>
      <c r="B610" s="255"/>
      <c r="C610" s="256"/>
      <c r="D610" s="246" t="s">
        <v>178</v>
      </c>
      <c r="E610" s="257" t="s">
        <v>1</v>
      </c>
      <c r="F610" s="258" t="s">
        <v>815</v>
      </c>
      <c r="G610" s="256"/>
      <c r="H610" s="259">
        <v>8.4293999999999993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5" t="s">
        <v>178</v>
      </c>
      <c r="AU610" s="265" t="s">
        <v>85</v>
      </c>
      <c r="AV610" s="14" t="s">
        <v>85</v>
      </c>
      <c r="AW610" s="14" t="s">
        <v>34</v>
      </c>
      <c r="AX610" s="14" t="s">
        <v>76</v>
      </c>
      <c r="AY610" s="265" t="s">
        <v>166</v>
      </c>
    </row>
    <row r="611" s="14" customFormat="1">
      <c r="A611" s="14"/>
      <c r="B611" s="255"/>
      <c r="C611" s="256"/>
      <c r="D611" s="246" t="s">
        <v>178</v>
      </c>
      <c r="E611" s="257" t="s">
        <v>1</v>
      </c>
      <c r="F611" s="258" t="s">
        <v>816</v>
      </c>
      <c r="G611" s="256"/>
      <c r="H611" s="259">
        <v>41.850000000000001</v>
      </c>
      <c r="I611" s="260"/>
      <c r="J611" s="256"/>
      <c r="K611" s="256"/>
      <c r="L611" s="261"/>
      <c r="M611" s="262"/>
      <c r="N611" s="263"/>
      <c r="O611" s="263"/>
      <c r="P611" s="263"/>
      <c r="Q611" s="263"/>
      <c r="R611" s="263"/>
      <c r="S611" s="263"/>
      <c r="T611" s="26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5" t="s">
        <v>178</v>
      </c>
      <c r="AU611" s="265" t="s">
        <v>85</v>
      </c>
      <c r="AV611" s="14" t="s">
        <v>85</v>
      </c>
      <c r="AW611" s="14" t="s">
        <v>34</v>
      </c>
      <c r="AX611" s="14" t="s">
        <v>76</v>
      </c>
      <c r="AY611" s="265" t="s">
        <v>166</v>
      </c>
    </row>
    <row r="612" s="2" customFormat="1" ht="40.8" customHeight="1">
      <c r="A612" s="38"/>
      <c r="B612" s="39"/>
      <c r="C612" s="226" t="s">
        <v>817</v>
      </c>
      <c r="D612" s="226" t="s">
        <v>169</v>
      </c>
      <c r="E612" s="227" t="s">
        <v>818</v>
      </c>
      <c r="F612" s="228" t="s">
        <v>819</v>
      </c>
      <c r="G612" s="229" t="s">
        <v>172</v>
      </c>
      <c r="H612" s="230">
        <v>11.640000000000001</v>
      </c>
      <c r="I612" s="231"/>
      <c r="J612" s="232">
        <f>ROUND(I612*H612,2)</f>
        <v>0</v>
      </c>
      <c r="K612" s="228" t="s">
        <v>1</v>
      </c>
      <c r="L612" s="44"/>
      <c r="M612" s="233" t="s">
        <v>1</v>
      </c>
      <c r="N612" s="234" t="s">
        <v>41</v>
      </c>
      <c r="O612" s="91"/>
      <c r="P612" s="235">
        <f>O612*H612</f>
        <v>0</v>
      </c>
      <c r="Q612" s="235">
        <v>0</v>
      </c>
      <c r="R612" s="235">
        <f>Q612*H612</f>
        <v>0</v>
      </c>
      <c r="S612" s="235">
        <v>0</v>
      </c>
      <c r="T612" s="23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7" t="s">
        <v>201</v>
      </c>
      <c r="AT612" s="237" t="s">
        <v>169</v>
      </c>
      <c r="AU612" s="237" t="s">
        <v>85</v>
      </c>
      <c r="AY612" s="17" t="s">
        <v>166</v>
      </c>
      <c r="BE612" s="238">
        <f>IF(N612="základní",J612,0)</f>
        <v>0</v>
      </c>
      <c r="BF612" s="238">
        <f>IF(N612="snížená",J612,0)</f>
        <v>0</v>
      </c>
      <c r="BG612" s="238">
        <f>IF(N612="zákl. přenesená",J612,0)</f>
        <v>0</v>
      </c>
      <c r="BH612" s="238">
        <f>IF(N612="sníž. přenesená",J612,0)</f>
        <v>0</v>
      </c>
      <c r="BI612" s="238">
        <f>IF(N612="nulová",J612,0)</f>
        <v>0</v>
      </c>
      <c r="BJ612" s="17" t="s">
        <v>83</v>
      </c>
      <c r="BK612" s="238">
        <f>ROUND(I612*H612,2)</f>
        <v>0</v>
      </c>
      <c r="BL612" s="17" t="s">
        <v>201</v>
      </c>
      <c r="BM612" s="237" t="s">
        <v>820</v>
      </c>
    </row>
    <row r="613" s="14" customFormat="1">
      <c r="A613" s="14"/>
      <c r="B613" s="255"/>
      <c r="C613" s="256"/>
      <c r="D613" s="246" t="s">
        <v>178</v>
      </c>
      <c r="E613" s="257" t="s">
        <v>1</v>
      </c>
      <c r="F613" s="258" t="s">
        <v>821</v>
      </c>
      <c r="G613" s="256"/>
      <c r="H613" s="259">
        <v>11.640000000000001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5" t="s">
        <v>178</v>
      </c>
      <c r="AU613" s="265" t="s">
        <v>85</v>
      </c>
      <c r="AV613" s="14" t="s">
        <v>85</v>
      </c>
      <c r="AW613" s="14" t="s">
        <v>34</v>
      </c>
      <c r="AX613" s="14" t="s">
        <v>76</v>
      </c>
      <c r="AY613" s="265" t="s">
        <v>166</v>
      </c>
    </row>
    <row r="614" s="12" customFormat="1" ht="25.92" customHeight="1">
      <c r="A614" s="12"/>
      <c r="B614" s="210"/>
      <c r="C614" s="211"/>
      <c r="D614" s="212" t="s">
        <v>75</v>
      </c>
      <c r="E614" s="213" t="s">
        <v>822</v>
      </c>
      <c r="F614" s="213" t="s">
        <v>823</v>
      </c>
      <c r="G614" s="211"/>
      <c r="H614" s="211"/>
      <c r="I614" s="214"/>
      <c r="J614" s="215">
        <f>BK614</f>
        <v>0</v>
      </c>
      <c r="K614" s="211"/>
      <c r="L614" s="216"/>
      <c r="M614" s="217"/>
      <c r="N614" s="218"/>
      <c r="O614" s="218"/>
      <c r="P614" s="219">
        <f>P615</f>
        <v>0</v>
      </c>
      <c r="Q614" s="218"/>
      <c r="R614" s="219">
        <f>R615</f>
        <v>0</v>
      </c>
      <c r="S614" s="218"/>
      <c r="T614" s="220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1" t="s">
        <v>83</v>
      </c>
      <c r="AT614" s="222" t="s">
        <v>75</v>
      </c>
      <c r="AU614" s="222" t="s">
        <v>76</v>
      </c>
      <c r="AY614" s="221" t="s">
        <v>166</v>
      </c>
      <c r="BK614" s="223">
        <f>BK615</f>
        <v>0</v>
      </c>
    </row>
    <row r="615" s="12" customFormat="1" ht="22.8" customHeight="1">
      <c r="A615" s="12"/>
      <c r="B615" s="210"/>
      <c r="C615" s="211"/>
      <c r="D615" s="212" t="s">
        <v>75</v>
      </c>
      <c r="E615" s="224" t="s">
        <v>824</v>
      </c>
      <c r="F615" s="224" t="s">
        <v>825</v>
      </c>
      <c r="G615" s="211"/>
      <c r="H615" s="211"/>
      <c r="I615" s="214"/>
      <c r="J615" s="225">
        <f>BK615</f>
        <v>0</v>
      </c>
      <c r="K615" s="211"/>
      <c r="L615" s="216"/>
      <c r="M615" s="217"/>
      <c r="N615" s="218"/>
      <c r="O615" s="218"/>
      <c r="P615" s="219">
        <f>SUM(P616:P644)</f>
        <v>0</v>
      </c>
      <c r="Q615" s="218"/>
      <c r="R615" s="219">
        <f>SUM(R616:R644)</f>
        <v>0</v>
      </c>
      <c r="S615" s="218"/>
      <c r="T615" s="220">
        <f>SUM(T616:T644)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21" t="s">
        <v>83</v>
      </c>
      <c r="AT615" s="222" t="s">
        <v>75</v>
      </c>
      <c r="AU615" s="222" t="s">
        <v>83</v>
      </c>
      <c r="AY615" s="221" t="s">
        <v>166</v>
      </c>
      <c r="BK615" s="223">
        <f>SUM(BK616:BK644)</f>
        <v>0</v>
      </c>
    </row>
    <row r="616" s="2" customFormat="1" ht="40.8" customHeight="1">
      <c r="A616" s="38"/>
      <c r="B616" s="39"/>
      <c r="C616" s="226" t="s">
        <v>826</v>
      </c>
      <c r="D616" s="226" t="s">
        <v>169</v>
      </c>
      <c r="E616" s="227" t="s">
        <v>827</v>
      </c>
      <c r="F616" s="228" t="s">
        <v>828</v>
      </c>
      <c r="G616" s="229" t="s">
        <v>533</v>
      </c>
      <c r="H616" s="230">
        <v>2</v>
      </c>
      <c r="I616" s="231"/>
      <c r="J616" s="232">
        <f>ROUND(I616*H616,2)</f>
        <v>0</v>
      </c>
      <c r="K616" s="228" t="s">
        <v>1</v>
      </c>
      <c r="L616" s="44"/>
      <c r="M616" s="233" t="s">
        <v>1</v>
      </c>
      <c r="N616" s="234" t="s">
        <v>41</v>
      </c>
      <c r="O616" s="91"/>
      <c r="P616" s="235">
        <f>O616*H616</f>
        <v>0</v>
      </c>
      <c r="Q616" s="235">
        <v>0</v>
      </c>
      <c r="R616" s="235">
        <f>Q616*H616</f>
        <v>0</v>
      </c>
      <c r="S616" s="235">
        <v>0</v>
      </c>
      <c r="T616" s="23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7" t="s">
        <v>174</v>
      </c>
      <c r="AT616" s="237" t="s">
        <v>169</v>
      </c>
      <c r="AU616" s="237" t="s">
        <v>85</v>
      </c>
      <c r="AY616" s="17" t="s">
        <v>166</v>
      </c>
      <c r="BE616" s="238">
        <f>IF(N616="základní",J616,0)</f>
        <v>0</v>
      </c>
      <c r="BF616" s="238">
        <f>IF(N616="snížená",J616,0)</f>
        <v>0</v>
      </c>
      <c r="BG616" s="238">
        <f>IF(N616="zákl. přenesená",J616,0)</f>
        <v>0</v>
      </c>
      <c r="BH616" s="238">
        <f>IF(N616="sníž. přenesená",J616,0)</f>
        <v>0</v>
      </c>
      <c r="BI616" s="238">
        <f>IF(N616="nulová",J616,0)</f>
        <v>0</v>
      </c>
      <c r="BJ616" s="17" t="s">
        <v>83</v>
      </c>
      <c r="BK616" s="238">
        <f>ROUND(I616*H616,2)</f>
        <v>0</v>
      </c>
      <c r="BL616" s="17" t="s">
        <v>174</v>
      </c>
      <c r="BM616" s="237" t="s">
        <v>829</v>
      </c>
    </row>
    <row r="617" s="2" customFormat="1" ht="40.8" customHeight="1">
      <c r="A617" s="38"/>
      <c r="B617" s="39"/>
      <c r="C617" s="226" t="s">
        <v>830</v>
      </c>
      <c r="D617" s="226" t="s">
        <v>169</v>
      </c>
      <c r="E617" s="227" t="s">
        <v>831</v>
      </c>
      <c r="F617" s="228" t="s">
        <v>832</v>
      </c>
      <c r="G617" s="229" t="s">
        <v>533</v>
      </c>
      <c r="H617" s="230">
        <v>4</v>
      </c>
      <c r="I617" s="231"/>
      <c r="J617" s="232">
        <f>ROUND(I617*H617,2)</f>
        <v>0</v>
      </c>
      <c r="K617" s="228" t="s">
        <v>1</v>
      </c>
      <c r="L617" s="44"/>
      <c r="M617" s="233" t="s">
        <v>1</v>
      </c>
      <c r="N617" s="234" t="s">
        <v>41</v>
      </c>
      <c r="O617" s="91"/>
      <c r="P617" s="235">
        <f>O617*H617</f>
        <v>0</v>
      </c>
      <c r="Q617" s="235">
        <v>0</v>
      </c>
      <c r="R617" s="235">
        <f>Q617*H617</f>
        <v>0</v>
      </c>
      <c r="S617" s="235">
        <v>0</v>
      </c>
      <c r="T617" s="23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7" t="s">
        <v>174</v>
      </c>
      <c r="AT617" s="237" t="s">
        <v>169</v>
      </c>
      <c r="AU617" s="237" t="s">
        <v>85</v>
      </c>
      <c r="AY617" s="17" t="s">
        <v>166</v>
      </c>
      <c r="BE617" s="238">
        <f>IF(N617="základní",J617,0)</f>
        <v>0</v>
      </c>
      <c r="BF617" s="238">
        <f>IF(N617="snížená",J617,0)</f>
        <v>0</v>
      </c>
      <c r="BG617" s="238">
        <f>IF(N617="zákl. přenesená",J617,0)</f>
        <v>0</v>
      </c>
      <c r="BH617" s="238">
        <f>IF(N617="sníž. přenesená",J617,0)</f>
        <v>0</v>
      </c>
      <c r="BI617" s="238">
        <f>IF(N617="nulová",J617,0)</f>
        <v>0</v>
      </c>
      <c r="BJ617" s="17" t="s">
        <v>83</v>
      </c>
      <c r="BK617" s="238">
        <f>ROUND(I617*H617,2)</f>
        <v>0</v>
      </c>
      <c r="BL617" s="17" t="s">
        <v>174</v>
      </c>
      <c r="BM617" s="237" t="s">
        <v>833</v>
      </c>
    </row>
    <row r="618" s="2" customFormat="1" ht="40.8" customHeight="1">
      <c r="A618" s="38"/>
      <c r="B618" s="39"/>
      <c r="C618" s="226" t="s">
        <v>834</v>
      </c>
      <c r="D618" s="226" t="s">
        <v>169</v>
      </c>
      <c r="E618" s="227" t="s">
        <v>835</v>
      </c>
      <c r="F618" s="228" t="s">
        <v>836</v>
      </c>
      <c r="G618" s="229" t="s">
        <v>533</v>
      </c>
      <c r="H618" s="230">
        <v>4</v>
      </c>
      <c r="I618" s="231"/>
      <c r="J618" s="232">
        <f>ROUND(I618*H618,2)</f>
        <v>0</v>
      </c>
      <c r="K618" s="228" t="s">
        <v>1</v>
      </c>
      <c r="L618" s="44"/>
      <c r="M618" s="233" t="s">
        <v>1</v>
      </c>
      <c r="N618" s="234" t="s">
        <v>41</v>
      </c>
      <c r="O618" s="91"/>
      <c r="P618" s="235">
        <f>O618*H618</f>
        <v>0</v>
      </c>
      <c r="Q618" s="235">
        <v>0</v>
      </c>
      <c r="R618" s="235">
        <f>Q618*H618</f>
        <v>0</v>
      </c>
      <c r="S618" s="235">
        <v>0</v>
      </c>
      <c r="T618" s="23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37" t="s">
        <v>174</v>
      </c>
      <c r="AT618" s="237" t="s">
        <v>169</v>
      </c>
      <c r="AU618" s="237" t="s">
        <v>85</v>
      </c>
      <c r="AY618" s="17" t="s">
        <v>166</v>
      </c>
      <c r="BE618" s="238">
        <f>IF(N618="základní",J618,0)</f>
        <v>0</v>
      </c>
      <c r="BF618" s="238">
        <f>IF(N618="snížená",J618,0)</f>
        <v>0</v>
      </c>
      <c r="BG618" s="238">
        <f>IF(N618="zákl. přenesená",J618,0)</f>
        <v>0</v>
      </c>
      <c r="BH618" s="238">
        <f>IF(N618="sníž. přenesená",J618,0)</f>
        <v>0</v>
      </c>
      <c r="BI618" s="238">
        <f>IF(N618="nulová",J618,0)</f>
        <v>0</v>
      </c>
      <c r="BJ618" s="17" t="s">
        <v>83</v>
      </c>
      <c r="BK618" s="238">
        <f>ROUND(I618*H618,2)</f>
        <v>0</v>
      </c>
      <c r="BL618" s="17" t="s">
        <v>174</v>
      </c>
      <c r="BM618" s="237" t="s">
        <v>837</v>
      </c>
    </row>
    <row r="619" s="2" customFormat="1" ht="40.8" customHeight="1">
      <c r="A619" s="38"/>
      <c r="B619" s="39"/>
      <c r="C619" s="226" t="s">
        <v>838</v>
      </c>
      <c r="D619" s="226" t="s">
        <v>169</v>
      </c>
      <c r="E619" s="227" t="s">
        <v>839</v>
      </c>
      <c r="F619" s="228" t="s">
        <v>840</v>
      </c>
      <c r="G619" s="229" t="s">
        <v>533</v>
      </c>
      <c r="H619" s="230">
        <v>1</v>
      </c>
      <c r="I619" s="231"/>
      <c r="J619" s="232">
        <f>ROUND(I619*H619,2)</f>
        <v>0</v>
      </c>
      <c r="K619" s="228" t="s">
        <v>1</v>
      </c>
      <c r="L619" s="44"/>
      <c r="M619" s="233" t="s">
        <v>1</v>
      </c>
      <c r="N619" s="234" t="s">
        <v>41</v>
      </c>
      <c r="O619" s="91"/>
      <c r="P619" s="235">
        <f>O619*H619</f>
        <v>0</v>
      </c>
      <c r="Q619" s="235">
        <v>0</v>
      </c>
      <c r="R619" s="235">
        <f>Q619*H619</f>
        <v>0</v>
      </c>
      <c r="S619" s="235">
        <v>0</v>
      </c>
      <c r="T619" s="23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7" t="s">
        <v>174</v>
      </c>
      <c r="AT619" s="237" t="s">
        <v>169</v>
      </c>
      <c r="AU619" s="237" t="s">
        <v>85</v>
      </c>
      <c r="AY619" s="17" t="s">
        <v>166</v>
      </c>
      <c r="BE619" s="238">
        <f>IF(N619="základní",J619,0)</f>
        <v>0</v>
      </c>
      <c r="BF619" s="238">
        <f>IF(N619="snížená",J619,0)</f>
        <v>0</v>
      </c>
      <c r="BG619" s="238">
        <f>IF(N619="zákl. přenesená",J619,0)</f>
        <v>0</v>
      </c>
      <c r="BH619" s="238">
        <f>IF(N619="sníž. přenesená",J619,0)</f>
        <v>0</v>
      </c>
      <c r="BI619" s="238">
        <f>IF(N619="nulová",J619,0)</f>
        <v>0</v>
      </c>
      <c r="BJ619" s="17" t="s">
        <v>83</v>
      </c>
      <c r="BK619" s="238">
        <f>ROUND(I619*H619,2)</f>
        <v>0</v>
      </c>
      <c r="BL619" s="17" t="s">
        <v>174</v>
      </c>
      <c r="BM619" s="237" t="s">
        <v>841</v>
      </c>
    </row>
    <row r="620" s="2" customFormat="1" ht="40.8" customHeight="1">
      <c r="A620" s="38"/>
      <c r="B620" s="39"/>
      <c r="C620" s="226" t="s">
        <v>842</v>
      </c>
      <c r="D620" s="226" t="s">
        <v>169</v>
      </c>
      <c r="E620" s="227" t="s">
        <v>843</v>
      </c>
      <c r="F620" s="228" t="s">
        <v>844</v>
      </c>
      <c r="G620" s="229" t="s">
        <v>533</v>
      </c>
      <c r="H620" s="230">
        <v>1</v>
      </c>
      <c r="I620" s="231"/>
      <c r="J620" s="232">
        <f>ROUND(I620*H620,2)</f>
        <v>0</v>
      </c>
      <c r="K620" s="228" t="s">
        <v>1</v>
      </c>
      <c r="L620" s="44"/>
      <c r="M620" s="233" t="s">
        <v>1</v>
      </c>
      <c r="N620" s="234" t="s">
        <v>41</v>
      </c>
      <c r="O620" s="91"/>
      <c r="P620" s="235">
        <f>O620*H620</f>
        <v>0</v>
      </c>
      <c r="Q620" s="235">
        <v>0</v>
      </c>
      <c r="R620" s="235">
        <f>Q620*H620</f>
        <v>0</v>
      </c>
      <c r="S620" s="235">
        <v>0</v>
      </c>
      <c r="T620" s="23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37" t="s">
        <v>174</v>
      </c>
      <c r="AT620" s="237" t="s">
        <v>169</v>
      </c>
      <c r="AU620" s="237" t="s">
        <v>85</v>
      </c>
      <c r="AY620" s="17" t="s">
        <v>166</v>
      </c>
      <c r="BE620" s="238">
        <f>IF(N620="základní",J620,0)</f>
        <v>0</v>
      </c>
      <c r="BF620" s="238">
        <f>IF(N620="snížená",J620,0)</f>
        <v>0</v>
      </c>
      <c r="BG620" s="238">
        <f>IF(N620="zákl. přenesená",J620,0)</f>
        <v>0</v>
      </c>
      <c r="BH620" s="238">
        <f>IF(N620="sníž. přenesená",J620,0)</f>
        <v>0</v>
      </c>
      <c r="BI620" s="238">
        <f>IF(N620="nulová",J620,0)</f>
        <v>0</v>
      </c>
      <c r="BJ620" s="17" t="s">
        <v>83</v>
      </c>
      <c r="BK620" s="238">
        <f>ROUND(I620*H620,2)</f>
        <v>0</v>
      </c>
      <c r="BL620" s="17" t="s">
        <v>174</v>
      </c>
      <c r="BM620" s="237" t="s">
        <v>845</v>
      </c>
    </row>
    <row r="621" s="2" customFormat="1" ht="48" customHeight="1">
      <c r="A621" s="38"/>
      <c r="B621" s="39"/>
      <c r="C621" s="226" t="s">
        <v>846</v>
      </c>
      <c r="D621" s="226" t="s">
        <v>169</v>
      </c>
      <c r="E621" s="227" t="s">
        <v>847</v>
      </c>
      <c r="F621" s="228" t="s">
        <v>848</v>
      </c>
      <c r="G621" s="229" t="s">
        <v>533</v>
      </c>
      <c r="H621" s="230">
        <v>1</v>
      </c>
      <c r="I621" s="231"/>
      <c r="J621" s="232">
        <f>ROUND(I621*H621,2)</f>
        <v>0</v>
      </c>
      <c r="K621" s="228" t="s">
        <v>1</v>
      </c>
      <c r="L621" s="44"/>
      <c r="M621" s="233" t="s">
        <v>1</v>
      </c>
      <c r="N621" s="234" t="s">
        <v>41</v>
      </c>
      <c r="O621" s="91"/>
      <c r="P621" s="235">
        <f>O621*H621</f>
        <v>0</v>
      </c>
      <c r="Q621" s="235">
        <v>0</v>
      </c>
      <c r="R621" s="235">
        <f>Q621*H621</f>
        <v>0</v>
      </c>
      <c r="S621" s="235">
        <v>0</v>
      </c>
      <c r="T621" s="23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7" t="s">
        <v>174</v>
      </c>
      <c r="AT621" s="237" t="s">
        <v>169</v>
      </c>
      <c r="AU621" s="237" t="s">
        <v>85</v>
      </c>
      <c r="AY621" s="17" t="s">
        <v>166</v>
      </c>
      <c r="BE621" s="238">
        <f>IF(N621="základní",J621,0)</f>
        <v>0</v>
      </c>
      <c r="BF621" s="238">
        <f>IF(N621="snížená",J621,0)</f>
        <v>0</v>
      </c>
      <c r="BG621" s="238">
        <f>IF(N621="zákl. přenesená",J621,0)</f>
        <v>0</v>
      </c>
      <c r="BH621" s="238">
        <f>IF(N621="sníž. přenesená",J621,0)</f>
        <v>0</v>
      </c>
      <c r="BI621" s="238">
        <f>IF(N621="nulová",J621,0)</f>
        <v>0</v>
      </c>
      <c r="BJ621" s="17" t="s">
        <v>83</v>
      </c>
      <c r="BK621" s="238">
        <f>ROUND(I621*H621,2)</f>
        <v>0</v>
      </c>
      <c r="BL621" s="17" t="s">
        <v>174</v>
      </c>
      <c r="BM621" s="237" t="s">
        <v>849</v>
      </c>
    </row>
    <row r="622" s="2" customFormat="1" ht="40.8" customHeight="1">
      <c r="A622" s="38"/>
      <c r="B622" s="39"/>
      <c r="C622" s="226" t="s">
        <v>850</v>
      </c>
      <c r="D622" s="226" t="s">
        <v>169</v>
      </c>
      <c r="E622" s="227" t="s">
        <v>851</v>
      </c>
      <c r="F622" s="228" t="s">
        <v>852</v>
      </c>
      <c r="G622" s="229" t="s">
        <v>853</v>
      </c>
      <c r="H622" s="230">
        <v>2</v>
      </c>
      <c r="I622" s="231"/>
      <c r="J622" s="232">
        <f>ROUND(I622*H622,2)</f>
        <v>0</v>
      </c>
      <c r="K622" s="228" t="s">
        <v>1</v>
      </c>
      <c r="L622" s="44"/>
      <c r="M622" s="233" t="s">
        <v>1</v>
      </c>
      <c r="N622" s="234" t="s">
        <v>41</v>
      </c>
      <c r="O622" s="91"/>
      <c r="P622" s="235">
        <f>O622*H622</f>
        <v>0</v>
      </c>
      <c r="Q622" s="235">
        <v>0</v>
      </c>
      <c r="R622" s="235">
        <f>Q622*H622</f>
        <v>0</v>
      </c>
      <c r="S622" s="235">
        <v>0</v>
      </c>
      <c r="T622" s="23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7" t="s">
        <v>174</v>
      </c>
      <c r="AT622" s="237" t="s">
        <v>169</v>
      </c>
      <c r="AU622" s="237" t="s">
        <v>85</v>
      </c>
      <c r="AY622" s="17" t="s">
        <v>166</v>
      </c>
      <c r="BE622" s="238">
        <f>IF(N622="základní",J622,0)</f>
        <v>0</v>
      </c>
      <c r="BF622" s="238">
        <f>IF(N622="snížená",J622,0)</f>
        <v>0</v>
      </c>
      <c r="BG622" s="238">
        <f>IF(N622="zákl. přenesená",J622,0)</f>
        <v>0</v>
      </c>
      <c r="BH622" s="238">
        <f>IF(N622="sníž. přenesená",J622,0)</f>
        <v>0</v>
      </c>
      <c r="BI622" s="238">
        <f>IF(N622="nulová",J622,0)</f>
        <v>0</v>
      </c>
      <c r="BJ622" s="17" t="s">
        <v>83</v>
      </c>
      <c r="BK622" s="238">
        <f>ROUND(I622*H622,2)</f>
        <v>0</v>
      </c>
      <c r="BL622" s="17" t="s">
        <v>174</v>
      </c>
      <c r="BM622" s="237" t="s">
        <v>854</v>
      </c>
    </row>
    <row r="623" s="2" customFormat="1" ht="40.8" customHeight="1">
      <c r="A623" s="38"/>
      <c r="B623" s="39"/>
      <c r="C623" s="226" t="s">
        <v>855</v>
      </c>
      <c r="D623" s="226" t="s">
        <v>169</v>
      </c>
      <c r="E623" s="227" t="s">
        <v>856</v>
      </c>
      <c r="F623" s="228" t="s">
        <v>857</v>
      </c>
      <c r="G623" s="229" t="s">
        <v>533</v>
      </c>
      <c r="H623" s="230">
        <v>1</v>
      </c>
      <c r="I623" s="231"/>
      <c r="J623" s="232">
        <f>ROUND(I623*H623,2)</f>
        <v>0</v>
      </c>
      <c r="K623" s="228" t="s">
        <v>1</v>
      </c>
      <c r="L623" s="44"/>
      <c r="M623" s="233" t="s">
        <v>1</v>
      </c>
      <c r="N623" s="234" t="s">
        <v>41</v>
      </c>
      <c r="O623" s="91"/>
      <c r="P623" s="235">
        <f>O623*H623</f>
        <v>0</v>
      </c>
      <c r="Q623" s="235">
        <v>0</v>
      </c>
      <c r="R623" s="235">
        <f>Q623*H623</f>
        <v>0</v>
      </c>
      <c r="S623" s="235">
        <v>0</v>
      </c>
      <c r="T623" s="23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37" t="s">
        <v>174</v>
      </c>
      <c r="AT623" s="237" t="s">
        <v>169</v>
      </c>
      <c r="AU623" s="237" t="s">
        <v>85</v>
      </c>
      <c r="AY623" s="17" t="s">
        <v>166</v>
      </c>
      <c r="BE623" s="238">
        <f>IF(N623="základní",J623,0)</f>
        <v>0</v>
      </c>
      <c r="BF623" s="238">
        <f>IF(N623="snížená",J623,0)</f>
        <v>0</v>
      </c>
      <c r="BG623" s="238">
        <f>IF(N623="zákl. přenesená",J623,0)</f>
        <v>0</v>
      </c>
      <c r="BH623" s="238">
        <f>IF(N623="sníž. přenesená",J623,0)</f>
        <v>0</v>
      </c>
      <c r="BI623" s="238">
        <f>IF(N623="nulová",J623,0)</f>
        <v>0</v>
      </c>
      <c r="BJ623" s="17" t="s">
        <v>83</v>
      </c>
      <c r="BK623" s="238">
        <f>ROUND(I623*H623,2)</f>
        <v>0</v>
      </c>
      <c r="BL623" s="17" t="s">
        <v>174</v>
      </c>
      <c r="BM623" s="237" t="s">
        <v>858</v>
      </c>
    </row>
    <row r="624" s="2" customFormat="1" ht="40.8" customHeight="1">
      <c r="A624" s="38"/>
      <c r="B624" s="39"/>
      <c r="C624" s="226" t="s">
        <v>859</v>
      </c>
      <c r="D624" s="226" t="s">
        <v>169</v>
      </c>
      <c r="E624" s="227" t="s">
        <v>860</v>
      </c>
      <c r="F624" s="228" t="s">
        <v>861</v>
      </c>
      <c r="G624" s="229" t="s">
        <v>533</v>
      </c>
      <c r="H624" s="230">
        <v>1</v>
      </c>
      <c r="I624" s="231"/>
      <c r="J624" s="232">
        <f>ROUND(I624*H624,2)</f>
        <v>0</v>
      </c>
      <c r="K624" s="228" t="s">
        <v>1</v>
      </c>
      <c r="L624" s="44"/>
      <c r="M624" s="233" t="s">
        <v>1</v>
      </c>
      <c r="N624" s="234" t="s">
        <v>41</v>
      </c>
      <c r="O624" s="91"/>
      <c r="P624" s="235">
        <f>O624*H624</f>
        <v>0</v>
      </c>
      <c r="Q624" s="235">
        <v>0</v>
      </c>
      <c r="R624" s="235">
        <f>Q624*H624</f>
        <v>0</v>
      </c>
      <c r="S624" s="235">
        <v>0</v>
      </c>
      <c r="T624" s="23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37" t="s">
        <v>174</v>
      </c>
      <c r="AT624" s="237" t="s">
        <v>169</v>
      </c>
      <c r="AU624" s="237" t="s">
        <v>85</v>
      </c>
      <c r="AY624" s="17" t="s">
        <v>166</v>
      </c>
      <c r="BE624" s="238">
        <f>IF(N624="základní",J624,0)</f>
        <v>0</v>
      </c>
      <c r="BF624" s="238">
        <f>IF(N624="snížená",J624,0)</f>
        <v>0</v>
      </c>
      <c r="BG624" s="238">
        <f>IF(N624="zákl. přenesená",J624,0)</f>
        <v>0</v>
      </c>
      <c r="BH624" s="238">
        <f>IF(N624="sníž. přenesená",J624,0)</f>
        <v>0</v>
      </c>
      <c r="BI624" s="238">
        <f>IF(N624="nulová",J624,0)</f>
        <v>0</v>
      </c>
      <c r="BJ624" s="17" t="s">
        <v>83</v>
      </c>
      <c r="BK624" s="238">
        <f>ROUND(I624*H624,2)</f>
        <v>0</v>
      </c>
      <c r="BL624" s="17" t="s">
        <v>174</v>
      </c>
      <c r="BM624" s="237" t="s">
        <v>862</v>
      </c>
    </row>
    <row r="625" s="2" customFormat="1" ht="40.8" customHeight="1">
      <c r="A625" s="38"/>
      <c r="B625" s="39"/>
      <c r="C625" s="226" t="s">
        <v>863</v>
      </c>
      <c r="D625" s="226" t="s">
        <v>169</v>
      </c>
      <c r="E625" s="227" t="s">
        <v>864</v>
      </c>
      <c r="F625" s="228" t="s">
        <v>865</v>
      </c>
      <c r="G625" s="229" t="s">
        <v>533</v>
      </c>
      <c r="H625" s="230">
        <v>2</v>
      </c>
      <c r="I625" s="231"/>
      <c r="J625" s="232">
        <f>ROUND(I625*H625,2)</f>
        <v>0</v>
      </c>
      <c r="K625" s="228" t="s">
        <v>1</v>
      </c>
      <c r="L625" s="44"/>
      <c r="M625" s="233" t="s">
        <v>1</v>
      </c>
      <c r="N625" s="234" t="s">
        <v>41</v>
      </c>
      <c r="O625" s="91"/>
      <c r="P625" s="235">
        <f>O625*H625</f>
        <v>0</v>
      </c>
      <c r="Q625" s="235">
        <v>0</v>
      </c>
      <c r="R625" s="235">
        <f>Q625*H625</f>
        <v>0</v>
      </c>
      <c r="S625" s="235">
        <v>0</v>
      </c>
      <c r="T625" s="23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7" t="s">
        <v>174</v>
      </c>
      <c r="AT625" s="237" t="s">
        <v>169</v>
      </c>
      <c r="AU625" s="237" t="s">
        <v>85</v>
      </c>
      <c r="AY625" s="17" t="s">
        <v>166</v>
      </c>
      <c r="BE625" s="238">
        <f>IF(N625="základní",J625,0)</f>
        <v>0</v>
      </c>
      <c r="BF625" s="238">
        <f>IF(N625="snížená",J625,0)</f>
        <v>0</v>
      </c>
      <c r="BG625" s="238">
        <f>IF(N625="zákl. přenesená",J625,0)</f>
        <v>0</v>
      </c>
      <c r="BH625" s="238">
        <f>IF(N625="sníž. přenesená",J625,0)</f>
        <v>0</v>
      </c>
      <c r="BI625" s="238">
        <f>IF(N625="nulová",J625,0)</f>
        <v>0</v>
      </c>
      <c r="BJ625" s="17" t="s">
        <v>83</v>
      </c>
      <c r="BK625" s="238">
        <f>ROUND(I625*H625,2)</f>
        <v>0</v>
      </c>
      <c r="BL625" s="17" t="s">
        <v>174</v>
      </c>
      <c r="BM625" s="237" t="s">
        <v>866</v>
      </c>
    </row>
    <row r="626" s="2" customFormat="1" ht="40.8" customHeight="1">
      <c r="A626" s="38"/>
      <c r="B626" s="39"/>
      <c r="C626" s="226" t="s">
        <v>867</v>
      </c>
      <c r="D626" s="226" t="s">
        <v>169</v>
      </c>
      <c r="E626" s="227" t="s">
        <v>868</v>
      </c>
      <c r="F626" s="228" t="s">
        <v>869</v>
      </c>
      <c r="G626" s="229" t="s">
        <v>533</v>
      </c>
      <c r="H626" s="230">
        <v>1</v>
      </c>
      <c r="I626" s="231"/>
      <c r="J626" s="232">
        <f>ROUND(I626*H626,2)</f>
        <v>0</v>
      </c>
      <c r="K626" s="228" t="s">
        <v>1</v>
      </c>
      <c r="L626" s="44"/>
      <c r="M626" s="233" t="s">
        <v>1</v>
      </c>
      <c r="N626" s="234" t="s">
        <v>41</v>
      </c>
      <c r="O626" s="91"/>
      <c r="P626" s="235">
        <f>O626*H626</f>
        <v>0</v>
      </c>
      <c r="Q626" s="235">
        <v>0</v>
      </c>
      <c r="R626" s="235">
        <f>Q626*H626</f>
        <v>0</v>
      </c>
      <c r="S626" s="235">
        <v>0</v>
      </c>
      <c r="T626" s="23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37" t="s">
        <v>174</v>
      </c>
      <c r="AT626" s="237" t="s">
        <v>169</v>
      </c>
      <c r="AU626" s="237" t="s">
        <v>85</v>
      </c>
      <c r="AY626" s="17" t="s">
        <v>166</v>
      </c>
      <c r="BE626" s="238">
        <f>IF(N626="základní",J626,0)</f>
        <v>0</v>
      </c>
      <c r="BF626" s="238">
        <f>IF(N626="snížená",J626,0)</f>
        <v>0</v>
      </c>
      <c r="BG626" s="238">
        <f>IF(N626="zákl. přenesená",J626,0)</f>
        <v>0</v>
      </c>
      <c r="BH626" s="238">
        <f>IF(N626="sníž. přenesená",J626,0)</f>
        <v>0</v>
      </c>
      <c r="BI626" s="238">
        <f>IF(N626="nulová",J626,0)</f>
        <v>0</v>
      </c>
      <c r="BJ626" s="17" t="s">
        <v>83</v>
      </c>
      <c r="BK626" s="238">
        <f>ROUND(I626*H626,2)</f>
        <v>0</v>
      </c>
      <c r="BL626" s="17" t="s">
        <v>174</v>
      </c>
      <c r="BM626" s="237" t="s">
        <v>870</v>
      </c>
    </row>
    <row r="627" s="2" customFormat="1" ht="40.8" customHeight="1">
      <c r="A627" s="38"/>
      <c r="B627" s="39"/>
      <c r="C627" s="226" t="s">
        <v>871</v>
      </c>
      <c r="D627" s="226" t="s">
        <v>169</v>
      </c>
      <c r="E627" s="227" t="s">
        <v>872</v>
      </c>
      <c r="F627" s="228" t="s">
        <v>873</v>
      </c>
      <c r="G627" s="229" t="s">
        <v>533</v>
      </c>
      <c r="H627" s="230">
        <v>1</v>
      </c>
      <c r="I627" s="231"/>
      <c r="J627" s="232">
        <f>ROUND(I627*H627,2)</f>
        <v>0</v>
      </c>
      <c r="K627" s="228" t="s">
        <v>1</v>
      </c>
      <c r="L627" s="44"/>
      <c r="M627" s="233" t="s">
        <v>1</v>
      </c>
      <c r="N627" s="234" t="s">
        <v>41</v>
      </c>
      <c r="O627" s="91"/>
      <c r="P627" s="235">
        <f>O627*H627</f>
        <v>0</v>
      </c>
      <c r="Q627" s="235">
        <v>0</v>
      </c>
      <c r="R627" s="235">
        <f>Q627*H627</f>
        <v>0</v>
      </c>
      <c r="S627" s="235">
        <v>0</v>
      </c>
      <c r="T627" s="23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37" t="s">
        <v>174</v>
      </c>
      <c r="AT627" s="237" t="s">
        <v>169</v>
      </c>
      <c r="AU627" s="237" t="s">
        <v>85</v>
      </c>
      <c r="AY627" s="17" t="s">
        <v>166</v>
      </c>
      <c r="BE627" s="238">
        <f>IF(N627="základní",J627,0)</f>
        <v>0</v>
      </c>
      <c r="BF627" s="238">
        <f>IF(N627="snížená",J627,0)</f>
        <v>0</v>
      </c>
      <c r="BG627" s="238">
        <f>IF(N627="zákl. přenesená",J627,0)</f>
        <v>0</v>
      </c>
      <c r="BH627" s="238">
        <f>IF(N627="sníž. přenesená",J627,0)</f>
        <v>0</v>
      </c>
      <c r="BI627" s="238">
        <f>IF(N627="nulová",J627,0)</f>
        <v>0</v>
      </c>
      <c r="BJ627" s="17" t="s">
        <v>83</v>
      </c>
      <c r="BK627" s="238">
        <f>ROUND(I627*H627,2)</f>
        <v>0</v>
      </c>
      <c r="BL627" s="17" t="s">
        <v>174</v>
      </c>
      <c r="BM627" s="237" t="s">
        <v>874</v>
      </c>
    </row>
    <row r="628" s="2" customFormat="1" ht="40.8" customHeight="1">
      <c r="A628" s="38"/>
      <c r="B628" s="39"/>
      <c r="C628" s="226" t="s">
        <v>875</v>
      </c>
      <c r="D628" s="226" t="s">
        <v>169</v>
      </c>
      <c r="E628" s="227" t="s">
        <v>876</v>
      </c>
      <c r="F628" s="228" t="s">
        <v>877</v>
      </c>
      <c r="G628" s="229" t="s">
        <v>533</v>
      </c>
      <c r="H628" s="230">
        <v>1</v>
      </c>
      <c r="I628" s="231"/>
      <c r="J628" s="232">
        <f>ROUND(I628*H628,2)</f>
        <v>0</v>
      </c>
      <c r="K628" s="228" t="s">
        <v>1</v>
      </c>
      <c r="L628" s="44"/>
      <c r="M628" s="233" t="s">
        <v>1</v>
      </c>
      <c r="N628" s="234" t="s">
        <v>41</v>
      </c>
      <c r="O628" s="91"/>
      <c r="P628" s="235">
        <f>O628*H628</f>
        <v>0</v>
      </c>
      <c r="Q628" s="235">
        <v>0</v>
      </c>
      <c r="R628" s="235">
        <f>Q628*H628</f>
        <v>0</v>
      </c>
      <c r="S628" s="235">
        <v>0</v>
      </c>
      <c r="T628" s="23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7" t="s">
        <v>174</v>
      </c>
      <c r="AT628" s="237" t="s">
        <v>169</v>
      </c>
      <c r="AU628" s="237" t="s">
        <v>85</v>
      </c>
      <c r="AY628" s="17" t="s">
        <v>166</v>
      </c>
      <c r="BE628" s="238">
        <f>IF(N628="základní",J628,0)</f>
        <v>0</v>
      </c>
      <c r="BF628" s="238">
        <f>IF(N628="snížená",J628,0)</f>
        <v>0</v>
      </c>
      <c r="BG628" s="238">
        <f>IF(N628="zákl. přenesená",J628,0)</f>
        <v>0</v>
      </c>
      <c r="BH628" s="238">
        <f>IF(N628="sníž. přenesená",J628,0)</f>
        <v>0</v>
      </c>
      <c r="BI628" s="238">
        <f>IF(N628="nulová",J628,0)</f>
        <v>0</v>
      </c>
      <c r="BJ628" s="17" t="s">
        <v>83</v>
      </c>
      <c r="BK628" s="238">
        <f>ROUND(I628*H628,2)</f>
        <v>0</v>
      </c>
      <c r="BL628" s="17" t="s">
        <v>174</v>
      </c>
      <c r="BM628" s="237" t="s">
        <v>878</v>
      </c>
    </row>
    <row r="629" s="2" customFormat="1" ht="40.8" customHeight="1">
      <c r="A629" s="38"/>
      <c r="B629" s="39"/>
      <c r="C629" s="226" t="s">
        <v>879</v>
      </c>
      <c r="D629" s="226" t="s">
        <v>169</v>
      </c>
      <c r="E629" s="227" t="s">
        <v>880</v>
      </c>
      <c r="F629" s="228" t="s">
        <v>881</v>
      </c>
      <c r="G629" s="229" t="s">
        <v>533</v>
      </c>
      <c r="H629" s="230">
        <v>5</v>
      </c>
      <c r="I629" s="231"/>
      <c r="J629" s="232">
        <f>ROUND(I629*H629,2)</f>
        <v>0</v>
      </c>
      <c r="K629" s="228" t="s">
        <v>1</v>
      </c>
      <c r="L629" s="44"/>
      <c r="M629" s="233" t="s">
        <v>1</v>
      </c>
      <c r="N629" s="234" t="s">
        <v>41</v>
      </c>
      <c r="O629" s="91"/>
      <c r="P629" s="235">
        <f>O629*H629</f>
        <v>0</v>
      </c>
      <c r="Q629" s="235">
        <v>0</v>
      </c>
      <c r="R629" s="235">
        <f>Q629*H629</f>
        <v>0</v>
      </c>
      <c r="S629" s="235">
        <v>0</v>
      </c>
      <c r="T629" s="23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7" t="s">
        <v>174</v>
      </c>
      <c r="AT629" s="237" t="s">
        <v>169</v>
      </c>
      <c r="AU629" s="237" t="s">
        <v>85</v>
      </c>
      <c r="AY629" s="17" t="s">
        <v>166</v>
      </c>
      <c r="BE629" s="238">
        <f>IF(N629="základní",J629,0)</f>
        <v>0</v>
      </c>
      <c r="BF629" s="238">
        <f>IF(N629="snížená",J629,0)</f>
        <v>0</v>
      </c>
      <c r="BG629" s="238">
        <f>IF(N629="zákl. přenesená",J629,0)</f>
        <v>0</v>
      </c>
      <c r="BH629" s="238">
        <f>IF(N629="sníž. přenesená",J629,0)</f>
        <v>0</v>
      </c>
      <c r="BI629" s="238">
        <f>IF(N629="nulová",J629,0)</f>
        <v>0</v>
      </c>
      <c r="BJ629" s="17" t="s">
        <v>83</v>
      </c>
      <c r="BK629" s="238">
        <f>ROUND(I629*H629,2)</f>
        <v>0</v>
      </c>
      <c r="BL629" s="17" t="s">
        <v>174</v>
      </c>
      <c r="BM629" s="237" t="s">
        <v>882</v>
      </c>
    </row>
    <row r="630" s="2" customFormat="1" ht="40.8" customHeight="1">
      <c r="A630" s="38"/>
      <c r="B630" s="39"/>
      <c r="C630" s="226" t="s">
        <v>883</v>
      </c>
      <c r="D630" s="226" t="s">
        <v>169</v>
      </c>
      <c r="E630" s="227" t="s">
        <v>884</v>
      </c>
      <c r="F630" s="228" t="s">
        <v>885</v>
      </c>
      <c r="G630" s="229" t="s">
        <v>533</v>
      </c>
      <c r="H630" s="230">
        <v>1</v>
      </c>
      <c r="I630" s="231"/>
      <c r="J630" s="232">
        <f>ROUND(I630*H630,2)</f>
        <v>0</v>
      </c>
      <c r="K630" s="228" t="s">
        <v>1</v>
      </c>
      <c r="L630" s="44"/>
      <c r="M630" s="233" t="s">
        <v>1</v>
      </c>
      <c r="N630" s="234" t="s">
        <v>41</v>
      </c>
      <c r="O630" s="91"/>
      <c r="P630" s="235">
        <f>O630*H630</f>
        <v>0</v>
      </c>
      <c r="Q630" s="235">
        <v>0</v>
      </c>
      <c r="R630" s="235">
        <f>Q630*H630</f>
        <v>0</v>
      </c>
      <c r="S630" s="235">
        <v>0</v>
      </c>
      <c r="T630" s="23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37" t="s">
        <v>174</v>
      </c>
      <c r="AT630" s="237" t="s">
        <v>169</v>
      </c>
      <c r="AU630" s="237" t="s">
        <v>85</v>
      </c>
      <c r="AY630" s="17" t="s">
        <v>166</v>
      </c>
      <c r="BE630" s="238">
        <f>IF(N630="základní",J630,0)</f>
        <v>0</v>
      </c>
      <c r="BF630" s="238">
        <f>IF(N630="snížená",J630,0)</f>
        <v>0</v>
      </c>
      <c r="BG630" s="238">
        <f>IF(N630="zákl. přenesená",J630,0)</f>
        <v>0</v>
      </c>
      <c r="BH630" s="238">
        <f>IF(N630="sníž. přenesená",J630,0)</f>
        <v>0</v>
      </c>
      <c r="BI630" s="238">
        <f>IF(N630="nulová",J630,0)</f>
        <v>0</v>
      </c>
      <c r="BJ630" s="17" t="s">
        <v>83</v>
      </c>
      <c r="BK630" s="238">
        <f>ROUND(I630*H630,2)</f>
        <v>0</v>
      </c>
      <c r="BL630" s="17" t="s">
        <v>174</v>
      </c>
      <c r="BM630" s="237" t="s">
        <v>886</v>
      </c>
    </row>
    <row r="631" s="2" customFormat="1" ht="40.8" customHeight="1">
      <c r="A631" s="38"/>
      <c r="B631" s="39"/>
      <c r="C631" s="226" t="s">
        <v>887</v>
      </c>
      <c r="D631" s="226" t="s">
        <v>169</v>
      </c>
      <c r="E631" s="227" t="s">
        <v>888</v>
      </c>
      <c r="F631" s="228" t="s">
        <v>889</v>
      </c>
      <c r="G631" s="229" t="s">
        <v>533</v>
      </c>
      <c r="H631" s="230">
        <v>1</v>
      </c>
      <c r="I631" s="231"/>
      <c r="J631" s="232">
        <f>ROUND(I631*H631,2)</f>
        <v>0</v>
      </c>
      <c r="K631" s="228" t="s">
        <v>1</v>
      </c>
      <c r="L631" s="44"/>
      <c r="M631" s="233" t="s">
        <v>1</v>
      </c>
      <c r="N631" s="234" t="s">
        <v>41</v>
      </c>
      <c r="O631" s="91"/>
      <c r="P631" s="235">
        <f>O631*H631</f>
        <v>0</v>
      </c>
      <c r="Q631" s="235">
        <v>0</v>
      </c>
      <c r="R631" s="235">
        <f>Q631*H631</f>
        <v>0</v>
      </c>
      <c r="S631" s="235">
        <v>0</v>
      </c>
      <c r="T631" s="23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7" t="s">
        <v>174</v>
      </c>
      <c r="AT631" s="237" t="s">
        <v>169</v>
      </c>
      <c r="AU631" s="237" t="s">
        <v>85</v>
      </c>
      <c r="AY631" s="17" t="s">
        <v>166</v>
      </c>
      <c r="BE631" s="238">
        <f>IF(N631="základní",J631,0)</f>
        <v>0</v>
      </c>
      <c r="BF631" s="238">
        <f>IF(N631="snížená",J631,0)</f>
        <v>0</v>
      </c>
      <c r="BG631" s="238">
        <f>IF(N631="zákl. přenesená",J631,0)</f>
        <v>0</v>
      </c>
      <c r="BH631" s="238">
        <f>IF(N631="sníž. přenesená",J631,0)</f>
        <v>0</v>
      </c>
      <c r="BI631" s="238">
        <f>IF(N631="nulová",J631,0)</f>
        <v>0</v>
      </c>
      <c r="BJ631" s="17" t="s">
        <v>83</v>
      </c>
      <c r="BK631" s="238">
        <f>ROUND(I631*H631,2)</f>
        <v>0</v>
      </c>
      <c r="BL631" s="17" t="s">
        <v>174</v>
      </c>
      <c r="BM631" s="237" t="s">
        <v>890</v>
      </c>
    </row>
    <row r="632" s="2" customFormat="1" ht="48" customHeight="1">
      <c r="A632" s="38"/>
      <c r="B632" s="39"/>
      <c r="C632" s="226" t="s">
        <v>891</v>
      </c>
      <c r="D632" s="226" t="s">
        <v>169</v>
      </c>
      <c r="E632" s="227" t="s">
        <v>892</v>
      </c>
      <c r="F632" s="228" t="s">
        <v>893</v>
      </c>
      <c r="G632" s="229" t="s">
        <v>533</v>
      </c>
      <c r="H632" s="230">
        <v>1</v>
      </c>
      <c r="I632" s="231"/>
      <c r="J632" s="232">
        <f>ROUND(I632*H632,2)</f>
        <v>0</v>
      </c>
      <c r="K632" s="228" t="s">
        <v>1</v>
      </c>
      <c r="L632" s="44"/>
      <c r="M632" s="233" t="s">
        <v>1</v>
      </c>
      <c r="N632" s="234" t="s">
        <v>41</v>
      </c>
      <c r="O632" s="91"/>
      <c r="P632" s="235">
        <f>O632*H632</f>
        <v>0</v>
      </c>
      <c r="Q632" s="235">
        <v>0</v>
      </c>
      <c r="R632" s="235">
        <f>Q632*H632</f>
        <v>0</v>
      </c>
      <c r="S632" s="235">
        <v>0</v>
      </c>
      <c r="T632" s="23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7" t="s">
        <v>174</v>
      </c>
      <c r="AT632" s="237" t="s">
        <v>169</v>
      </c>
      <c r="AU632" s="237" t="s">
        <v>85</v>
      </c>
      <c r="AY632" s="17" t="s">
        <v>166</v>
      </c>
      <c r="BE632" s="238">
        <f>IF(N632="základní",J632,0)</f>
        <v>0</v>
      </c>
      <c r="BF632" s="238">
        <f>IF(N632="snížená",J632,0)</f>
        <v>0</v>
      </c>
      <c r="BG632" s="238">
        <f>IF(N632="zákl. přenesená",J632,0)</f>
        <v>0</v>
      </c>
      <c r="BH632" s="238">
        <f>IF(N632="sníž. přenesená",J632,0)</f>
        <v>0</v>
      </c>
      <c r="BI632" s="238">
        <f>IF(N632="nulová",J632,0)</f>
        <v>0</v>
      </c>
      <c r="BJ632" s="17" t="s">
        <v>83</v>
      </c>
      <c r="BK632" s="238">
        <f>ROUND(I632*H632,2)</f>
        <v>0</v>
      </c>
      <c r="BL632" s="17" t="s">
        <v>174</v>
      </c>
      <c r="BM632" s="237" t="s">
        <v>894</v>
      </c>
    </row>
    <row r="633" s="2" customFormat="1" ht="40.8" customHeight="1">
      <c r="A633" s="38"/>
      <c r="B633" s="39"/>
      <c r="C633" s="226" t="s">
        <v>895</v>
      </c>
      <c r="D633" s="226" t="s">
        <v>169</v>
      </c>
      <c r="E633" s="227" t="s">
        <v>896</v>
      </c>
      <c r="F633" s="228" t="s">
        <v>897</v>
      </c>
      <c r="G633" s="229" t="s">
        <v>533</v>
      </c>
      <c r="H633" s="230">
        <v>1</v>
      </c>
      <c r="I633" s="231"/>
      <c r="J633" s="232">
        <f>ROUND(I633*H633,2)</f>
        <v>0</v>
      </c>
      <c r="K633" s="228" t="s">
        <v>1</v>
      </c>
      <c r="L633" s="44"/>
      <c r="M633" s="233" t="s">
        <v>1</v>
      </c>
      <c r="N633" s="234" t="s">
        <v>41</v>
      </c>
      <c r="O633" s="91"/>
      <c r="P633" s="235">
        <f>O633*H633</f>
        <v>0</v>
      </c>
      <c r="Q633" s="235">
        <v>0</v>
      </c>
      <c r="R633" s="235">
        <f>Q633*H633</f>
        <v>0</v>
      </c>
      <c r="S633" s="235">
        <v>0</v>
      </c>
      <c r="T633" s="23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37" t="s">
        <v>174</v>
      </c>
      <c r="AT633" s="237" t="s">
        <v>169</v>
      </c>
      <c r="AU633" s="237" t="s">
        <v>85</v>
      </c>
      <c r="AY633" s="17" t="s">
        <v>166</v>
      </c>
      <c r="BE633" s="238">
        <f>IF(N633="základní",J633,0)</f>
        <v>0</v>
      </c>
      <c r="BF633" s="238">
        <f>IF(N633="snížená",J633,0)</f>
        <v>0</v>
      </c>
      <c r="BG633" s="238">
        <f>IF(N633="zákl. přenesená",J633,0)</f>
        <v>0</v>
      </c>
      <c r="BH633" s="238">
        <f>IF(N633="sníž. přenesená",J633,0)</f>
        <v>0</v>
      </c>
      <c r="BI633" s="238">
        <f>IF(N633="nulová",J633,0)</f>
        <v>0</v>
      </c>
      <c r="BJ633" s="17" t="s">
        <v>83</v>
      </c>
      <c r="BK633" s="238">
        <f>ROUND(I633*H633,2)</f>
        <v>0</v>
      </c>
      <c r="BL633" s="17" t="s">
        <v>174</v>
      </c>
      <c r="BM633" s="237" t="s">
        <v>898</v>
      </c>
    </row>
    <row r="634" s="2" customFormat="1" ht="55.2" customHeight="1">
      <c r="A634" s="38"/>
      <c r="B634" s="39"/>
      <c r="C634" s="226" t="s">
        <v>899</v>
      </c>
      <c r="D634" s="226" t="s">
        <v>169</v>
      </c>
      <c r="E634" s="227" t="s">
        <v>900</v>
      </c>
      <c r="F634" s="228" t="s">
        <v>901</v>
      </c>
      <c r="G634" s="229" t="s">
        <v>533</v>
      </c>
      <c r="H634" s="230">
        <v>2</v>
      </c>
      <c r="I634" s="231"/>
      <c r="J634" s="232">
        <f>ROUND(I634*H634,2)</f>
        <v>0</v>
      </c>
      <c r="K634" s="228" t="s">
        <v>1</v>
      </c>
      <c r="L634" s="44"/>
      <c r="M634" s="233" t="s">
        <v>1</v>
      </c>
      <c r="N634" s="234" t="s">
        <v>41</v>
      </c>
      <c r="O634" s="91"/>
      <c r="P634" s="235">
        <f>O634*H634</f>
        <v>0</v>
      </c>
      <c r="Q634" s="235">
        <v>0</v>
      </c>
      <c r="R634" s="235">
        <f>Q634*H634</f>
        <v>0</v>
      </c>
      <c r="S634" s="235">
        <v>0</v>
      </c>
      <c r="T634" s="23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7" t="s">
        <v>174</v>
      </c>
      <c r="AT634" s="237" t="s">
        <v>169</v>
      </c>
      <c r="AU634" s="237" t="s">
        <v>85</v>
      </c>
      <c r="AY634" s="17" t="s">
        <v>166</v>
      </c>
      <c r="BE634" s="238">
        <f>IF(N634="základní",J634,0)</f>
        <v>0</v>
      </c>
      <c r="BF634" s="238">
        <f>IF(N634="snížená",J634,0)</f>
        <v>0</v>
      </c>
      <c r="BG634" s="238">
        <f>IF(N634="zákl. přenesená",J634,0)</f>
        <v>0</v>
      </c>
      <c r="BH634" s="238">
        <f>IF(N634="sníž. přenesená",J634,0)</f>
        <v>0</v>
      </c>
      <c r="BI634" s="238">
        <f>IF(N634="nulová",J634,0)</f>
        <v>0</v>
      </c>
      <c r="BJ634" s="17" t="s">
        <v>83</v>
      </c>
      <c r="BK634" s="238">
        <f>ROUND(I634*H634,2)</f>
        <v>0</v>
      </c>
      <c r="BL634" s="17" t="s">
        <v>174</v>
      </c>
      <c r="BM634" s="237" t="s">
        <v>902</v>
      </c>
    </row>
    <row r="635" s="2" customFormat="1" ht="48" customHeight="1">
      <c r="A635" s="38"/>
      <c r="B635" s="39"/>
      <c r="C635" s="226" t="s">
        <v>903</v>
      </c>
      <c r="D635" s="226" t="s">
        <v>169</v>
      </c>
      <c r="E635" s="227" t="s">
        <v>904</v>
      </c>
      <c r="F635" s="228" t="s">
        <v>905</v>
      </c>
      <c r="G635" s="229" t="s">
        <v>533</v>
      </c>
      <c r="H635" s="230">
        <v>1</v>
      </c>
      <c r="I635" s="231"/>
      <c r="J635" s="232">
        <f>ROUND(I635*H635,2)</f>
        <v>0</v>
      </c>
      <c r="K635" s="228" t="s">
        <v>1</v>
      </c>
      <c r="L635" s="44"/>
      <c r="M635" s="233" t="s">
        <v>1</v>
      </c>
      <c r="N635" s="234" t="s">
        <v>41</v>
      </c>
      <c r="O635" s="91"/>
      <c r="P635" s="235">
        <f>O635*H635</f>
        <v>0</v>
      </c>
      <c r="Q635" s="235">
        <v>0</v>
      </c>
      <c r="R635" s="235">
        <f>Q635*H635</f>
        <v>0</v>
      </c>
      <c r="S635" s="235">
        <v>0</v>
      </c>
      <c r="T635" s="23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7" t="s">
        <v>174</v>
      </c>
      <c r="AT635" s="237" t="s">
        <v>169</v>
      </c>
      <c r="AU635" s="237" t="s">
        <v>85</v>
      </c>
      <c r="AY635" s="17" t="s">
        <v>166</v>
      </c>
      <c r="BE635" s="238">
        <f>IF(N635="základní",J635,0)</f>
        <v>0</v>
      </c>
      <c r="BF635" s="238">
        <f>IF(N635="snížená",J635,0)</f>
        <v>0</v>
      </c>
      <c r="BG635" s="238">
        <f>IF(N635="zákl. přenesená",J635,0)</f>
        <v>0</v>
      </c>
      <c r="BH635" s="238">
        <f>IF(N635="sníž. přenesená",J635,0)</f>
        <v>0</v>
      </c>
      <c r="BI635" s="238">
        <f>IF(N635="nulová",J635,0)</f>
        <v>0</v>
      </c>
      <c r="BJ635" s="17" t="s">
        <v>83</v>
      </c>
      <c r="BK635" s="238">
        <f>ROUND(I635*H635,2)</f>
        <v>0</v>
      </c>
      <c r="BL635" s="17" t="s">
        <v>174</v>
      </c>
      <c r="BM635" s="237" t="s">
        <v>906</v>
      </c>
    </row>
    <row r="636" s="2" customFormat="1" ht="40.8" customHeight="1">
      <c r="A636" s="38"/>
      <c r="B636" s="39"/>
      <c r="C636" s="226" t="s">
        <v>907</v>
      </c>
      <c r="D636" s="226" t="s">
        <v>169</v>
      </c>
      <c r="E636" s="227" t="s">
        <v>908</v>
      </c>
      <c r="F636" s="228" t="s">
        <v>909</v>
      </c>
      <c r="G636" s="229" t="s">
        <v>533</v>
      </c>
      <c r="H636" s="230">
        <v>1</v>
      </c>
      <c r="I636" s="231"/>
      <c r="J636" s="232">
        <f>ROUND(I636*H636,2)</f>
        <v>0</v>
      </c>
      <c r="K636" s="228" t="s">
        <v>1</v>
      </c>
      <c r="L636" s="44"/>
      <c r="M636" s="233" t="s">
        <v>1</v>
      </c>
      <c r="N636" s="234" t="s">
        <v>41</v>
      </c>
      <c r="O636" s="91"/>
      <c r="P636" s="235">
        <f>O636*H636</f>
        <v>0</v>
      </c>
      <c r="Q636" s="235">
        <v>0</v>
      </c>
      <c r="R636" s="235">
        <f>Q636*H636</f>
        <v>0</v>
      </c>
      <c r="S636" s="235">
        <v>0</v>
      </c>
      <c r="T636" s="23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37" t="s">
        <v>174</v>
      </c>
      <c r="AT636" s="237" t="s">
        <v>169</v>
      </c>
      <c r="AU636" s="237" t="s">
        <v>85</v>
      </c>
      <c r="AY636" s="17" t="s">
        <v>166</v>
      </c>
      <c r="BE636" s="238">
        <f>IF(N636="základní",J636,0)</f>
        <v>0</v>
      </c>
      <c r="BF636" s="238">
        <f>IF(N636="snížená",J636,0)</f>
        <v>0</v>
      </c>
      <c r="BG636" s="238">
        <f>IF(N636="zákl. přenesená",J636,0)</f>
        <v>0</v>
      </c>
      <c r="BH636" s="238">
        <f>IF(N636="sníž. přenesená",J636,0)</f>
        <v>0</v>
      </c>
      <c r="BI636" s="238">
        <f>IF(N636="nulová",J636,0)</f>
        <v>0</v>
      </c>
      <c r="BJ636" s="17" t="s">
        <v>83</v>
      </c>
      <c r="BK636" s="238">
        <f>ROUND(I636*H636,2)</f>
        <v>0</v>
      </c>
      <c r="BL636" s="17" t="s">
        <v>174</v>
      </c>
      <c r="BM636" s="237" t="s">
        <v>910</v>
      </c>
    </row>
    <row r="637" s="2" customFormat="1" ht="40.8" customHeight="1">
      <c r="A637" s="38"/>
      <c r="B637" s="39"/>
      <c r="C637" s="226" t="s">
        <v>911</v>
      </c>
      <c r="D637" s="226" t="s">
        <v>169</v>
      </c>
      <c r="E637" s="227" t="s">
        <v>912</v>
      </c>
      <c r="F637" s="228" t="s">
        <v>913</v>
      </c>
      <c r="G637" s="229" t="s">
        <v>533</v>
      </c>
      <c r="H637" s="230">
        <v>1</v>
      </c>
      <c r="I637" s="231"/>
      <c r="J637" s="232">
        <f>ROUND(I637*H637,2)</f>
        <v>0</v>
      </c>
      <c r="K637" s="228" t="s">
        <v>1</v>
      </c>
      <c r="L637" s="44"/>
      <c r="M637" s="233" t="s">
        <v>1</v>
      </c>
      <c r="N637" s="234" t="s">
        <v>41</v>
      </c>
      <c r="O637" s="91"/>
      <c r="P637" s="235">
        <f>O637*H637</f>
        <v>0</v>
      </c>
      <c r="Q637" s="235">
        <v>0</v>
      </c>
      <c r="R637" s="235">
        <f>Q637*H637</f>
        <v>0</v>
      </c>
      <c r="S637" s="235">
        <v>0</v>
      </c>
      <c r="T637" s="23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7" t="s">
        <v>174</v>
      </c>
      <c r="AT637" s="237" t="s">
        <v>169</v>
      </c>
      <c r="AU637" s="237" t="s">
        <v>85</v>
      </c>
      <c r="AY637" s="17" t="s">
        <v>166</v>
      </c>
      <c r="BE637" s="238">
        <f>IF(N637="základní",J637,0)</f>
        <v>0</v>
      </c>
      <c r="BF637" s="238">
        <f>IF(N637="snížená",J637,0)</f>
        <v>0</v>
      </c>
      <c r="BG637" s="238">
        <f>IF(N637="zákl. přenesená",J637,0)</f>
        <v>0</v>
      </c>
      <c r="BH637" s="238">
        <f>IF(N637="sníž. přenesená",J637,0)</f>
        <v>0</v>
      </c>
      <c r="BI637" s="238">
        <f>IF(N637="nulová",J637,0)</f>
        <v>0</v>
      </c>
      <c r="BJ637" s="17" t="s">
        <v>83</v>
      </c>
      <c r="BK637" s="238">
        <f>ROUND(I637*H637,2)</f>
        <v>0</v>
      </c>
      <c r="BL637" s="17" t="s">
        <v>174</v>
      </c>
      <c r="BM637" s="237" t="s">
        <v>914</v>
      </c>
    </row>
    <row r="638" s="2" customFormat="1" ht="40.8" customHeight="1">
      <c r="A638" s="38"/>
      <c r="B638" s="39"/>
      <c r="C638" s="226" t="s">
        <v>915</v>
      </c>
      <c r="D638" s="226" t="s">
        <v>169</v>
      </c>
      <c r="E638" s="227" t="s">
        <v>916</v>
      </c>
      <c r="F638" s="228" t="s">
        <v>917</v>
      </c>
      <c r="G638" s="229" t="s">
        <v>533</v>
      </c>
      <c r="H638" s="230">
        <v>1</v>
      </c>
      <c r="I638" s="231"/>
      <c r="J638" s="232">
        <f>ROUND(I638*H638,2)</f>
        <v>0</v>
      </c>
      <c r="K638" s="228" t="s">
        <v>1</v>
      </c>
      <c r="L638" s="44"/>
      <c r="M638" s="233" t="s">
        <v>1</v>
      </c>
      <c r="N638" s="234" t="s">
        <v>41</v>
      </c>
      <c r="O638" s="91"/>
      <c r="P638" s="235">
        <f>O638*H638</f>
        <v>0</v>
      </c>
      <c r="Q638" s="235">
        <v>0</v>
      </c>
      <c r="R638" s="235">
        <f>Q638*H638</f>
        <v>0</v>
      </c>
      <c r="S638" s="235">
        <v>0</v>
      </c>
      <c r="T638" s="23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7" t="s">
        <v>174</v>
      </c>
      <c r="AT638" s="237" t="s">
        <v>169</v>
      </c>
      <c r="AU638" s="237" t="s">
        <v>85</v>
      </c>
      <c r="AY638" s="17" t="s">
        <v>166</v>
      </c>
      <c r="BE638" s="238">
        <f>IF(N638="základní",J638,0)</f>
        <v>0</v>
      </c>
      <c r="BF638" s="238">
        <f>IF(N638="snížená",J638,0)</f>
        <v>0</v>
      </c>
      <c r="BG638" s="238">
        <f>IF(N638="zákl. přenesená",J638,0)</f>
        <v>0</v>
      </c>
      <c r="BH638" s="238">
        <f>IF(N638="sníž. přenesená",J638,0)</f>
        <v>0</v>
      </c>
      <c r="BI638" s="238">
        <f>IF(N638="nulová",J638,0)</f>
        <v>0</v>
      </c>
      <c r="BJ638" s="17" t="s">
        <v>83</v>
      </c>
      <c r="BK638" s="238">
        <f>ROUND(I638*H638,2)</f>
        <v>0</v>
      </c>
      <c r="BL638" s="17" t="s">
        <v>174</v>
      </c>
      <c r="BM638" s="237" t="s">
        <v>918</v>
      </c>
    </row>
    <row r="639" s="2" customFormat="1" ht="40.8" customHeight="1">
      <c r="A639" s="38"/>
      <c r="B639" s="39"/>
      <c r="C639" s="226" t="s">
        <v>919</v>
      </c>
      <c r="D639" s="226" t="s">
        <v>169</v>
      </c>
      <c r="E639" s="227" t="s">
        <v>920</v>
      </c>
      <c r="F639" s="228" t="s">
        <v>921</v>
      </c>
      <c r="G639" s="229" t="s">
        <v>533</v>
      </c>
      <c r="H639" s="230">
        <v>1</v>
      </c>
      <c r="I639" s="231"/>
      <c r="J639" s="232">
        <f>ROUND(I639*H639,2)</f>
        <v>0</v>
      </c>
      <c r="K639" s="228" t="s">
        <v>1</v>
      </c>
      <c r="L639" s="44"/>
      <c r="M639" s="233" t="s">
        <v>1</v>
      </c>
      <c r="N639" s="234" t="s">
        <v>41</v>
      </c>
      <c r="O639" s="91"/>
      <c r="P639" s="235">
        <f>O639*H639</f>
        <v>0</v>
      </c>
      <c r="Q639" s="235">
        <v>0</v>
      </c>
      <c r="R639" s="235">
        <f>Q639*H639</f>
        <v>0</v>
      </c>
      <c r="S639" s="235">
        <v>0</v>
      </c>
      <c r="T639" s="23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37" t="s">
        <v>174</v>
      </c>
      <c r="AT639" s="237" t="s">
        <v>169</v>
      </c>
      <c r="AU639" s="237" t="s">
        <v>85</v>
      </c>
      <c r="AY639" s="17" t="s">
        <v>166</v>
      </c>
      <c r="BE639" s="238">
        <f>IF(N639="základní",J639,0)</f>
        <v>0</v>
      </c>
      <c r="BF639" s="238">
        <f>IF(N639="snížená",J639,0)</f>
        <v>0</v>
      </c>
      <c r="BG639" s="238">
        <f>IF(N639="zákl. přenesená",J639,0)</f>
        <v>0</v>
      </c>
      <c r="BH639" s="238">
        <f>IF(N639="sníž. přenesená",J639,0)</f>
        <v>0</v>
      </c>
      <c r="BI639" s="238">
        <f>IF(N639="nulová",J639,0)</f>
        <v>0</v>
      </c>
      <c r="BJ639" s="17" t="s">
        <v>83</v>
      </c>
      <c r="BK639" s="238">
        <f>ROUND(I639*H639,2)</f>
        <v>0</v>
      </c>
      <c r="BL639" s="17" t="s">
        <v>174</v>
      </c>
      <c r="BM639" s="237" t="s">
        <v>922</v>
      </c>
    </row>
    <row r="640" s="2" customFormat="1" ht="40.8" customHeight="1">
      <c r="A640" s="38"/>
      <c r="B640" s="39"/>
      <c r="C640" s="226" t="s">
        <v>923</v>
      </c>
      <c r="D640" s="226" t="s">
        <v>169</v>
      </c>
      <c r="E640" s="227" t="s">
        <v>924</v>
      </c>
      <c r="F640" s="228" t="s">
        <v>925</v>
      </c>
      <c r="G640" s="229" t="s">
        <v>533</v>
      </c>
      <c r="H640" s="230">
        <v>2</v>
      </c>
      <c r="I640" s="231"/>
      <c r="J640" s="232">
        <f>ROUND(I640*H640,2)</f>
        <v>0</v>
      </c>
      <c r="K640" s="228" t="s">
        <v>1</v>
      </c>
      <c r="L640" s="44"/>
      <c r="M640" s="233" t="s">
        <v>1</v>
      </c>
      <c r="N640" s="234" t="s">
        <v>41</v>
      </c>
      <c r="O640" s="91"/>
      <c r="P640" s="235">
        <f>O640*H640</f>
        <v>0</v>
      </c>
      <c r="Q640" s="235">
        <v>0</v>
      </c>
      <c r="R640" s="235">
        <f>Q640*H640</f>
        <v>0</v>
      </c>
      <c r="S640" s="235">
        <v>0</v>
      </c>
      <c r="T640" s="23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7" t="s">
        <v>174</v>
      </c>
      <c r="AT640" s="237" t="s">
        <v>169</v>
      </c>
      <c r="AU640" s="237" t="s">
        <v>85</v>
      </c>
      <c r="AY640" s="17" t="s">
        <v>166</v>
      </c>
      <c r="BE640" s="238">
        <f>IF(N640="základní",J640,0)</f>
        <v>0</v>
      </c>
      <c r="BF640" s="238">
        <f>IF(N640="snížená",J640,0)</f>
        <v>0</v>
      </c>
      <c r="BG640" s="238">
        <f>IF(N640="zákl. přenesená",J640,0)</f>
        <v>0</v>
      </c>
      <c r="BH640" s="238">
        <f>IF(N640="sníž. přenesená",J640,0)</f>
        <v>0</v>
      </c>
      <c r="BI640" s="238">
        <f>IF(N640="nulová",J640,0)</f>
        <v>0</v>
      </c>
      <c r="BJ640" s="17" t="s">
        <v>83</v>
      </c>
      <c r="BK640" s="238">
        <f>ROUND(I640*H640,2)</f>
        <v>0</v>
      </c>
      <c r="BL640" s="17" t="s">
        <v>174</v>
      </c>
      <c r="BM640" s="237" t="s">
        <v>926</v>
      </c>
    </row>
    <row r="641" s="2" customFormat="1" ht="40.8" customHeight="1">
      <c r="A641" s="38"/>
      <c r="B641" s="39"/>
      <c r="C641" s="226" t="s">
        <v>927</v>
      </c>
      <c r="D641" s="226" t="s">
        <v>169</v>
      </c>
      <c r="E641" s="227" t="s">
        <v>928</v>
      </c>
      <c r="F641" s="228" t="s">
        <v>929</v>
      </c>
      <c r="G641" s="229" t="s">
        <v>533</v>
      </c>
      <c r="H641" s="230">
        <v>2</v>
      </c>
      <c r="I641" s="231"/>
      <c r="J641" s="232">
        <f>ROUND(I641*H641,2)</f>
        <v>0</v>
      </c>
      <c r="K641" s="228" t="s">
        <v>1</v>
      </c>
      <c r="L641" s="44"/>
      <c r="M641" s="233" t="s">
        <v>1</v>
      </c>
      <c r="N641" s="234" t="s">
        <v>41</v>
      </c>
      <c r="O641" s="91"/>
      <c r="P641" s="235">
        <f>O641*H641</f>
        <v>0</v>
      </c>
      <c r="Q641" s="235">
        <v>0</v>
      </c>
      <c r="R641" s="235">
        <f>Q641*H641</f>
        <v>0</v>
      </c>
      <c r="S641" s="235">
        <v>0</v>
      </c>
      <c r="T641" s="23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7" t="s">
        <v>174</v>
      </c>
      <c r="AT641" s="237" t="s">
        <v>169</v>
      </c>
      <c r="AU641" s="237" t="s">
        <v>85</v>
      </c>
      <c r="AY641" s="17" t="s">
        <v>166</v>
      </c>
      <c r="BE641" s="238">
        <f>IF(N641="základní",J641,0)</f>
        <v>0</v>
      </c>
      <c r="BF641" s="238">
        <f>IF(N641="snížená",J641,0)</f>
        <v>0</v>
      </c>
      <c r="BG641" s="238">
        <f>IF(N641="zákl. přenesená",J641,0)</f>
        <v>0</v>
      </c>
      <c r="BH641" s="238">
        <f>IF(N641="sníž. přenesená",J641,0)</f>
        <v>0</v>
      </c>
      <c r="BI641" s="238">
        <f>IF(N641="nulová",J641,0)</f>
        <v>0</v>
      </c>
      <c r="BJ641" s="17" t="s">
        <v>83</v>
      </c>
      <c r="BK641" s="238">
        <f>ROUND(I641*H641,2)</f>
        <v>0</v>
      </c>
      <c r="BL641" s="17" t="s">
        <v>174</v>
      </c>
      <c r="BM641" s="237" t="s">
        <v>930</v>
      </c>
    </row>
    <row r="642" s="2" customFormat="1" ht="40.8" customHeight="1">
      <c r="A642" s="38"/>
      <c r="B642" s="39"/>
      <c r="C642" s="226" t="s">
        <v>931</v>
      </c>
      <c r="D642" s="226" t="s">
        <v>169</v>
      </c>
      <c r="E642" s="227" t="s">
        <v>932</v>
      </c>
      <c r="F642" s="228" t="s">
        <v>933</v>
      </c>
      <c r="G642" s="229" t="s">
        <v>533</v>
      </c>
      <c r="H642" s="230">
        <v>1</v>
      </c>
      <c r="I642" s="231"/>
      <c r="J642" s="232">
        <f>ROUND(I642*H642,2)</f>
        <v>0</v>
      </c>
      <c r="K642" s="228" t="s">
        <v>1</v>
      </c>
      <c r="L642" s="44"/>
      <c r="M642" s="233" t="s">
        <v>1</v>
      </c>
      <c r="N642" s="234" t="s">
        <v>41</v>
      </c>
      <c r="O642" s="91"/>
      <c r="P642" s="235">
        <f>O642*H642</f>
        <v>0</v>
      </c>
      <c r="Q642" s="235">
        <v>0</v>
      </c>
      <c r="R642" s="235">
        <f>Q642*H642</f>
        <v>0</v>
      </c>
      <c r="S642" s="235">
        <v>0</v>
      </c>
      <c r="T642" s="23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7" t="s">
        <v>174</v>
      </c>
      <c r="AT642" s="237" t="s">
        <v>169</v>
      </c>
      <c r="AU642" s="237" t="s">
        <v>85</v>
      </c>
      <c r="AY642" s="17" t="s">
        <v>166</v>
      </c>
      <c r="BE642" s="238">
        <f>IF(N642="základní",J642,0)</f>
        <v>0</v>
      </c>
      <c r="BF642" s="238">
        <f>IF(N642="snížená",J642,0)</f>
        <v>0</v>
      </c>
      <c r="BG642" s="238">
        <f>IF(N642="zákl. přenesená",J642,0)</f>
        <v>0</v>
      </c>
      <c r="BH642" s="238">
        <f>IF(N642="sníž. přenesená",J642,0)</f>
        <v>0</v>
      </c>
      <c r="BI642" s="238">
        <f>IF(N642="nulová",J642,0)</f>
        <v>0</v>
      </c>
      <c r="BJ642" s="17" t="s">
        <v>83</v>
      </c>
      <c r="BK642" s="238">
        <f>ROUND(I642*H642,2)</f>
        <v>0</v>
      </c>
      <c r="BL642" s="17" t="s">
        <v>174</v>
      </c>
      <c r="BM642" s="237" t="s">
        <v>934</v>
      </c>
    </row>
    <row r="643" s="2" customFormat="1" ht="55.2" customHeight="1">
      <c r="A643" s="38"/>
      <c r="B643" s="39"/>
      <c r="C643" s="226" t="s">
        <v>935</v>
      </c>
      <c r="D643" s="226" t="s">
        <v>169</v>
      </c>
      <c r="E643" s="227" t="s">
        <v>936</v>
      </c>
      <c r="F643" s="228" t="s">
        <v>937</v>
      </c>
      <c r="G643" s="229" t="s">
        <v>533</v>
      </c>
      <c r="H643" s="230">
        <v>1</v>
      </c>
      <c r="I643" s="231"/>
      <c r="J643" s="232">
        <f>ROUND(I643*H643,2)</f>
        <v>0</v>
      </c>
      <c r="K643" s="228" t="s">
        <v>1</v>
      </c>
      <c r="L643" s="44"/>
      <c r="M643" s="233" t="s">
        <v>1</v>
      </c>
      <c r="N643" s="234" t="s">
        <v>41</v>
      </c>
      <c r="O643" s="91"/>
      <c r="P643" s="235">
        <f>O643*H643</f>
        <v>0</v>
      </c>
      <c r="Q643" s="235">
        <v>0</v>
      </c>
      <c r="R643" s="235">
        <f>Q643*H643</f>
        <v>0</v>
      </c>
      <c r="S643" s="235">
        <v>0</v>
      </c>
      <c r="T643" s="23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37" t="s">
        <v>174</v>
      </c>
      <c r="AT643" s="237" t="s">
        <v>169</v>
      </c>
      <c r="AU643" s="237" t="s">
        <v>85</v>
      </c>
      <c r="AY643" s="17" t="s">
        <v>166</v>
      </c>
      <c r="BE643" s="238">
        <f>IF(N643="základní",J643,0)</f>
        <v>0</v>
      </c>
      <c r="BF643" s="238">
        <f>IF(N643="snížená",J643,0)</f>
        <v>0</v>
      </c>
      <c r="BG643" s="238">
        <f>IF(N643="zákl. přenesená",J643,0)</f>
        <v>0</v>
      </c>
      <c r="BH643" s="238">
        <f>IF(N643="sníž. přenesená",J643,0)</f>
        <v>0</v>
      </c>
      <c r="BI643" s="238">
        <f>IF(N643="nulová",J643,0)</f>
        <v>0</v>
      </c>
      <c r="BJ643" s="17" t="s">
        <v>83</v>
      </c>
      <c r="BK643" s="238">
        <f>ROUND(I643*H643,2)</f>
        <v>0</v>
      </c>
      <c r="BL643" s="17" t="s">
        <v>174</v>
      </c>
      <c r="BM643" s="237" t="s">
        <v>938</v>
      </c>
    </row>
    <row r="644" s="2" customFormat="1" ht="40.8" customHeight="1">
      <c r="A644" s="38"/>
      <c r="B644" s="39"/>
      <c r="C644" s="226" t="s">
        <v>939</v>
      </c>
      <c r="D644" s="226" t="s">
        <v>169</v>
      </c>
      <c r="E644" s="227" t="s">
        <v>940</v>
      </c>
      <c r="F644" s="228" t="s">
        <v>941</v>
      </c>
      <c r="G644" s="229" t="s">
        <v>533</v>
      </c>
      <c r="H644" s="230">
        <v>1</v>
      </c>
      <c r="I644" s="231"/>
      <c r="J644" s="232">
        <f>ROUND(I644*H644,2)</f>
        <v>0</v>
      </c>
      <c r="K644" s="228" t="s">
        <v>1</v>
      </c>
      <c r="L644" s="44"/>
      <c r="M644" s="278" t="s">
        <v>1</v>
      </c>
      <c r="N644" s="279" t="s">
        <v>41</v>
      </c>
      <c r="O644" s="280"/>
      <c r="P644" s="281">
        <f>O644*H644</f>
        <v>0</v>
      </c>
      <c r="Q644" s="281">
        <v>0</v>
      </c>
      <c r="R644" s="281">
        <f>Q644*H644</f>
        <v>0</v>
      </c>
      <c r="S644" s="281">
        <v>0</v>
      </c>
      <c r="T644" s="282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37" t="s">
        <v>174</v>
      </c>
      <c r="AT644" s="237" t="s">
        <v>169</v>
      </c>
      <c r="AU644" s="237" t="s">
        <v>85</v>
      </c>
      <c r="AY644" s="17" t="s">
        <v>166</v>
      </c>
      <c r="BE644" s="238">
        <f>IF(N644="základní",J644,0)</f>
        <v>0</v>
      </c>
      <c r="BF644" s="238">
        <f>IF(N644="snížená",J644,0)</f>
        <v>0</v>
      </c>
      <c r="BG644" s="238">
        <f>IF(N644="zákl. přenesená",J644,0)</f>
        <v>0</v>
      </c>
      <c r="BH644" s="238">
        <f>IF(N644="sníž. přenesená",J644,0)</f>
        <v>0</v>
      </c>
      <c r="BI644" s="238">
        <f>IF(N644="nulová",J644,0)</f>
        <v>0</v>
      </c>
      <c r="BJ644" s="17" t="s">
        <v>83</v>
      </c>
      <c r="BK644" s="238">
        <f>ROUND(I644*H644,2)</f>
        <v>0</v>
      </c>
      <c r="BL644" s="17" t="s">
        <v>174</v>
      </c>
      <c r="BM644" s="237" t="s">
        <v>942</v>
      </c>
    </row>
    <row r="645" s="2" customFormat="1" ht="6.96" customHeight="1">
      <c r="A645" s="38"/>
      <c r="B645" s="66"/>
      <c r="C645" s="67"/>
      <c r="D645" s="67"/>
      <c r="E645" s="67"/>
      <c r="F645" s="67"/>
      <c r="G645" s="67"/>
      <c r="H645" s="67"/>
      <c r="I645" s="67"/>
      <c r="J645" s="67"/>
      <c r="K645" s="67"/>
      <c r="L645" s="44"/>
      <c r="M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</row>
  </sheetData>
  <sheetProtection sheet="1" autoFilter="0" formatColumns="0" formatRows="0" objects="1" scenarios="1" spinCount="100000" saltValue="zoRIKE/uwc/CPrQ+luMxnirkN8P0rdWM2lDHbKOzSArNVrBjA1owdptRPqyrh3IEaAPj2YLzZVw+eWyIgUFLrA==" hashValue="HDcdQXivWYstYFMwN7JEgA1vRxqwVBrGOrSMAakL6rCEFBRvWx0LlQ+iZmU2mtEGh6Gds3xdtXVrXSfm8iGu2w==" algorithmName="SHA-512" password="CC35"/>
  <autoFilter ref="C142:K6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hyperlinks>
    <hyperlink ref="F147" r:id="rId1" display="https://podminky.urs.cz/item/CS_URS_2024_01/340239212"/>
    <hyperlink ref="F154" r:id="rId2" display="https://podminky.urs.cz/item/CS_URS_2024_01/612135101"/>
    <hyperlink ref="F158" r:id="rId3" display="https://podminky.urs.cz/item/CS_URS_2024_01/612325111"/>
    <hyperlink ref="F162" r:id="rId4" display="https://podminky.urs.cz/item/CS_URS_2024_01/612325211"/>
    <hyperlink ref="F167" r:id="rId5" display="https://podminky.urs.cz/item/CS_URS_2024_01/612325213"/>
    <hyperlink ref="F174" r:id="rId6" display="https://podminky.urs.cz/item/CS_URS_2024_01/949101111"/>
    <hyperlink ref="F178" r:id="rId7" display="https://podminky.urs.cz/item/CS_URS_2024_01/952901111"/>
    <hyperlink ref="F183" r:id="rId8" display="https://podminky.urs.cz/item/CS_URS_2024_01/763431803"/>
    <hyperlink ref="F187" r:id="rId9" display="https://podminky.urs.cz/item/CS_URS_2024_01/763431871"/>
    <hyperlink ref="F214" r:id="rId10" display="https://podminky.urs.cz/item/CS_URS_2024_01/766691914"/>
    <hyperlink ref="F217" r:id="rId11" display="https://podminky.urs.cz/item/CS_URS_2024_01/767641800"/>
    <hyperlink ref="F220" r:id="rId12" display="https://podminky.urs.cz/item/CS_URS_2024_01/767641812"/>
    <hyperlink ref="F223" r:id="rId13" display="https://podminky.urs.cz/item/CS_URS_2024_01/767416811"/>
    <hyperlink ref="F226" r:id="rId14" display="https://podminky.urs.cz/item/CS_URS_2024_01/776111116"/>
    <hyperlink ref="F229" r:id="rId15" display="https://podminky.urs.cz/item/CS_URS_2024_01/776201811"/>
    <hyperlink ref="F233" r:id="rId16" display="https://podminky.urs.cz/item/CS_URS_2024_01/776410811"/>
    <hyperlink ref="F237" r:id="rId17" display="https://podminky.urs.cz/item/CS_URS_2024_01/971033131"/>
    <hyperlink ref="F242" r:id="rId18" display="https://podminky.urs.cz/item/CS_URS_2024_01/971033231"/>
    <hyperlink ref="F247" r:id="rId19" display="https://podminky.urs.cz/item/CS_URS_2024_01/971033531"/>
    <hyperlink ref="F252" r:id="rId20" display="https://podminky.urs.cz/item/CS_URS_2024_01/974031121"/>
    <hyperlink ref="F257" r:id="rId21" display="https://podminky.urs.cz/item/CS_URS_2024_01/974031122"/>
    <hyperlink ref="F262" r:id="rId22" display="https://podminky.urs.cz/item/CS_URS_2024_01/974031133"/>
    <hyperlink ref="F267" r:id="rId23" display="https://podminky.urs.cz/item/CS_URS_2024_01/974031142"/>
    <hyperlink ref="F272" r:id="rId24" display="https://podminky.urs.cz/item/CS_URS_2024_01/974042534"/>
    <hyperlink ref="F277" r:id="rId25" display="https://podminky.urs.cz/item/CS_URS_2024_01/977151113"/>
    <hyperlink ref="F282" r:id="rId26" display="https://podminky.urs.cz/item/CS_URS_2024_01/977151118"/>
    <hyperlink ref="F287" r:id="rId27" display="https://podminky.urs.cz/item/CS_URS_2024_01/977311111"/>
    <hyperlink ref="F293" r:id="rId28" display="https://podminky.urs.cz/item/CS_URS_2024_01/997006012"/>
    <hyperlink ref="F295" r:id="rId29" display="https://podminky.urs.cz/item/CS_URS_2024_01/997013153"/>
    <hyperlink ref="F297" r:id="rId30" display="https://podminky.urs.cz/item/CS_URS_2024_01/997013511"/>
    <hyperlink ref="F299" r:id="rId31" display="https://podminky.urs.cz/item/CS_URS_2024_01/997013509"/>
    <hyperlink ref="F302" r:id="rId32" display="https://podminky.urs.cz/item/CS_URS_2024_01/997013871"/>
    <hyperlink ref="F304" r:id="rId33" display="https://podminky.urs.cz/item/CS_URS_2024_01/997321611"/>
    <hyperlink ref="F306" r:id="rId34" display="https://podminky.urs.cz/item/CS_URS_2024_01/998011009"/>
    <hyperlink ref="F310" r:id="rId35" display="https://podminky.urs.cz/item/CS_URS_2024_01/763111414"/>
    <hyperlink ref="F313" r:id="rId36" display="https://podminky.urs.cz/item/CS_URS_2024_01/763111460"/>
    <hyperlink ref="F316" r:id="rId37" display="https://podminky.urs.cz/item/CS_URS_2024_01/763114143"/>
    <hyperlink ref="F320" r:id="rId38" display="https://podminky.urs.cz/item/CS_URS_2024_01/763111717"/>
    <hyperlink ref="F324" r:id="rId39" display="https://podminky.urs.cz/item/CS_URS_2024_01/763121453"/>
    <hyperlink ref="F327" r:id="rId40" display="https://podminky.urs.cz/item/CS_URS_2024_01/763122413"/>
    <hyperlink ref="F330" r:id="rId41" display="https://podminky.urs.cz/item/CS_URS_2024_01/763121714"/>
    <hyperlink ref="F334" r:id="rId42" display="https://podminky.urs.cz/item/CS_URS_2024_01/763131721"/>
    <hyperlink ref="F339" r:id="rId43" display="https://podminky.urs.cz/item/CS_URS_2024_01/763131731"/>
    <hyperlink ref="F341" r:id="rId44" display="https://podminky.urs.cz/item/CS_URS_2024_01/763131481"/>
    <hyperlink ref="F345" r:id="rId45" display="https://podminky.urs.cz/item/CS_URS_2024_01/763431011"/>
    <hyperlink ref="F371" r:id="rId46" display="https://podminky.urs.cz/item/CS_URS_2024_01/763431012"/>
    <hyperlink ref="F395" r:id="rId47" display="https://podminky.urs.cz/item/CS_URS_2024_01/763431031"/>
    <hyperlink ref="F417" r:id="rId48" display="https://podminky.urs.cz/item/CS_URS_2024_01/998763402"/>
    <hyperlink ref="F420" r:id="rId49" display="https://podminky.urs.cz/item/CS_URS_2024_01/998766212"/>
    <hyperlink ref="F426" r:id="rId50" display="https://podminky.urs.cz/item/CS_URS_2024_01/998767212"/>
    <hyperlink ref="F491" r:id="rId51" display="https://podminky.urs.cz/item/CS_URS_2024_01/771591111"/>
    <hyperlink ref="F495" r:id="rId52" display="https://podminky.urs.cz/item/CS_URS_2024_01/773513111"/>
    <hyperlink ref="F501" r:id="rId53" display="https://podminky.urs.cz/item/CS_URS_2024_01/773521260"/>
    <hyperlink ref="F505" r:id="rId54" display="https://podminky.urs.cz/item/CS_URS_2024_01/773529090"/>
    <hyperlink ref="F509" r:id="rId55" display="https://podminky.urs.cz/item/CS_URS_2024_01/773529190"/>
    <hyperlink ref="F513" r:id="rId56" display="https://podminky.urs.cz/item/CS_URS_2024_01/998773102"/>
    <hyperlink ref="F516" r:id="rId57" display="https://podminky.urs.cz/item/CS_URS_2024_01/776111311"/>
    <hyperlink ref="F523" r:id="rId58" display="https://podminky.urs.cz/item/CS_URS_2024_01/776121321"/>
    <hyperlink ref="F525" r:id="rId59" display="https://podminky.urs.cz/item/CS_URS_2024_01/776141121"/>
    <hyperlink ref="F532" r:id="rId60" display="https://podminky.urs.cz/item/CS_URS_2024_01/776411212"/>
    <hyperlink ref="F539" r:id="rId61" display="https://podminky.urs.cz/item/CS_URS_2024_01/776221111"/>
    <hyperlink ref="F566" r:id="rId62" display="https://podminky.urs.cz/item/CS_URS_2024_01/776223111"/>
    <hyperlink ref="F575" r:id="rId63" display="https://podminky.urs.cz/item/CS_URS_2024_01/776991121"/>
    <hyperlink ref="F578" r:id="rId64" display="https://podminky.urs.cz/item/CS_URS_2024_01/776991141"/>
    <hyperlink ref="F580" r:id="rId65" display="https://podminky.urs.cz/item/CS_URS_2024_01/998776102"/>
    <hyperlink ref="F583" r:id="rId66" display="https://podminky.urs.cz/item/CS_URS_2024_01/781472291"/>
    <hyperlink ref="F586" r:id="rId67" display="https://podminky.urs.cz/item/CS_URS_2024_01/781474115"/>
    <hyperlink ref="F592" r:id="rId68" display="https://podminky.urs.cz/item/CS_URS_2024_01/781492251"/>
    <hyperlink ref="F597" r:id="rId69" display="https://podminky.urs.cz/item/CS_URS_2024_01/781495111"/>
    <hyperlink ref="F600" r:id="rId70" display="https://podminky.urs.cz/item/CS_URS_2024_01/998781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943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944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ROUND((SUM(BE121:BE154)),  2)</f>
        <v>0</v>
      </c>
      <c r="G35" s="38"/>
      <c r="H35" s="38"/>
      <c r="I35" s="164">
        <v>0.20999999999999999</v>
      </c>
      <c r="J35" s="163">
        <f>ROUND(((SUM(BE121:BE154))*I35),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ROUND((SUM(BF121:BF154)),  2)</f>
        <v>0</v>
      </c>
      <c r="G36" s="38"/>
      <c r="H36" s="38"/>
      <c r="I36" s="164">
        <v>0.12</v>
      </c>
      <c r="J36" s="163">
        <f>ROUND(((SUM(BF121:BF154))*I36),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ROUND((SUM(BG121:BG154)),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ROUND((SUM(BH121:BH154)),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ROUND((SUM(BI121:BI154)),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D1.01.3 - Požárně bezpečnostní řešení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Polický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945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151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Pardubická nemocnice - pokladny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119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120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D1.01.3 - Požárně bezpečnostní řešení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Pardubice</v>
      </c>
      <c r="G115" s="40"/>
      <c r="H115" s="40"/>
      <c r="I115" s="32" t="s">
        <v>22</v>
      </c>
      <c r="J115" s="79" t="str">
        <f>IF(J14="","",J14)</f>
        <v>27. 5. 2024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7.9" customHeight="1">
      <c r="A117" s="38"/>
      <c r="B117" s="39"/>
      <c r="C117" s="32" t="s">
        <v>24</v>
      </c>
      <c r="D117" s="40"/>
      <c r="E117" s="40"/>
      <c r="F117" s="27" t="str">
        <f>E17</f>
        <v>Nemocnice Pardubického kraje a.s.</v>
      </c>
      <c r="G117" s="40"/>
      <c r="H117" s="40"/>
      <c r="I117" s="32" t="s">
        <v>30</v>
      </c>
      <c r="J117" s="36" t="str">
        <f>E23</f>
        <v>Penta Projekt s.r.o., Mrštíkova 12, Jihlava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32</v>
      </c>
      <c r="J118" s="36" t="str">
        <f>E26</f>
        <v>Ing. Polický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152</v>
      </c>
      <c r="D120" s="202" t="s">
        <v>61</v>
      </c>
      <c r="E120" s="202" t="s">
        <v>57</v>
      </c>
      <c r="F120" s="202" t="s">
        <v>58</v>
      </c>
      <c r="G120" s="202" t="s">
        <v>153</v>
      </c>
      <c r="H120" s="202" t="s">
        <v>154</v>
      </c>
      <c r="I120" s="202" t="s">
        <v>155</v>
      </c>
      <c r="J120" s="202" t="s">
        <v>125</v>
      </c>
      <c r="K120" s="203" t="s">
        <v>156</v>
      </c>
      <c r="L120" s="204"/>
      <c r="M120" s="100" t="s">
        <v>1</v>
      </c>
      <c r="N120" s="101" t="s">
        <v>40</v>
      </c>
      <c r="O120" s="101" t="s">
        <v>157</v>
      </c>
      <c r="P120" s="101" t="s">
        <v>158</v>
      </c>
      <c r="Q120" s="101" t="s">
        <v>159</v>
      </c>
      <c r="R120" s="101" t="s">
        <v>160</v>
      </c>
      <c r="S120" s="101" t="s">
        <v>161</v>
      </c>
      <c r="T120" s="102" t="s">
        <v>162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163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0.038800000000000001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946</v>
      </c>
      <c r="F122" s="213" t="s">
        <v>947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SUM(P123:P154)</f>
        <v>0</v>
      </c>
      <c r="Q122" s="218"/>
      <c r="R122" s="219">
        <f>SUM(R123:R154)</f>
        <v>0.038800000000000001</v>
      </c>
      <c r="S122" s="218"/>
      <c r="T122" s="220">
        <f>SUM(T123:T154)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75</v>
      </c>
      <c r="AU122" s="222" t="s">
        <v>76</v>
      </c>
      <c r="AY122" s="221" t="s">
        <v>166</v>
      </c>
      <c r="BK122" s="223">
        <f>SUM(BK123:BK154)</f>
        <v>0</v>
      </c>
    </row>
    <row r="123" s="2" customFormat="1" ht="26.4" customHeight="1">
      <c r="A123" s="38"/>
      <c r="B123" s="39"/>
      <c r="C123" s="266" t="s">
        <v>83</v>
      </c>
      <c r="D123" s="266" t="s">
        <v>490</v>
      </c>
      <c r="E123" s="267" t="s">
        <v>948</v>
      </c>
      <c r="F123" s="268" t="s">
        <v>949</v>
      </c>
      <c r="G123" s="269" t="s">
        <v>950</v>
      </c>
      <c r="H123" s="270">
        <v>5</v>
      </c>
      <c r="I123" s="271"/>
      <c r="J123" s="272">
        <f>ROUND(I123*H123,2)</f>
        <v>0</v>
      </c>
      <c r="K123" s="268" t="s">
        <v>1</v>
      </c>
      <c r="L123" s="273"/>
      <c r="M123" s="274" t="s">
        <v>1</v>
      </c>
      <c r="N123" s="275" t="s">
        <v>41</v>
      </c>
      <c r="O123" s="91"/>
      <c r="P123" s="235">
        <f>O123*H123</f>
        <v>0</v>
      </c>
      <c r="Q123" s="235">
        <v>0.0032000000000000002</v>
      </c>
      <c r="R123" s="235">
        <f>Q123*H123</f>
        <v>0.016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227</v>
      </c>
      <c r="AT123" s="237" t="s">
        <v>490</v>
      </c>
      <c r="AU123" s="237" t="s">
        <v>83</v>
      </c>
      <c r="AY123" s="17" t="s">
        <v>166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174</v>
      </c>
      <c r="BM123" s="237" t="s">
        <v>951</v>
      </c>
    </row>
    <row r="124" s="14" customFormat="1">
      <c r="A124" s="14"/>
      <c r="B124" s="255"/>
      <c r="C124" s="256"/>
      <c r="D124" s="246" t="s">
        <v>178</v>
      </c>
      <c r="E124" s="257" t="s">
        <v>1</v>
      </c>
      <c r="F124" s="258" t="s">
        <v>202</v>
      </c>
      <c r="G124" s="256"/>
      <c r="H124" s="259">
        <v>5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5" t="s">
        <v>178</v>
      </c>
      <c r="AU124" s="265" t="s">
        <v>83</v>
      </c>
      <c r="AV124" s="14" t="s">
        <v>85</v>
      </c>
      <c r="AW124" s="14" t="s">
        <v>34</v>
      </c>
      <c r="AX124" s="14" t="s">
        <v>76</v>
      </c>
      <c r="AY124" s="265" t="s">
        <v>166</v>
      </c>
    </row>
    <row r="125" s="15" customFormat="1">
      <c r="A125" s="15"/>
      <c r="B125" s="283"/>
      <c r="C125" s="284"/>
      <c r="D125" s="246" t="s">
        <v>178</v>
      </c>
      <c r="E125" s="285" t="s">
        <v>1</v>
      </c>
      <c r="F125" s="286" t="s">
        <v>952</v>
      </c>
      <c r="G125" s="284"/>
      <c r="H125" s="287">
        <v>5</v>
      </c>
      <c r="I125" s="288"/>
      <c r="J125" s="284"/>
      <c r="K125" s="284"/>
      <c r="L125" s="289"/>
      <c r="M125" s="290"/>
      <c r="N125" s="291"/>
      <c r="O125" s="291"/>
      <c r="P125" s="291"/>
      <c r="Q125" s="291"/>
      <c r="R125" s="291"/>
      <c r="S125" s="291"/>
      <c r="T125" s="29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93" t="s">
        <v>178</v>
      </c>
      <c r="AU125" s="293" t="s">
        <v>83</v>
      </c>
      <c r="AV125" s="15" t="s">
        <v>174</v>
      </c>
      <c r="AW125" s="15" t="s">
        <v>34</v>
      </c>
      <c r="AX125" s="15" t="s">
        <v>83</v>
      </c>
      <c r="AY125" s="293" t="s">
        <v>166</v>
      </c>
    </row>
    <row r="126" s="2" customFormat="1" ht="24" customHeight="1">
      <c r="A126" s="38"/>
      <c r="B126" s="39"/>
      <c r="C126" s="266" t="s">
        <v>85</v>
      </c>
      <c r="D126" s="266" t="s">
        <v>490</v>
      </c>
      <c r="E126" s="267" t="s">
        <v>953</v>
      </c>
      <c r="F126" s="268" t="s">
        <v>954</v>
      </c>
      <c r="G126" s="269" t="s">
        <v>950</v>
      </c>
      <c r="H126" s="270">
        <v>5</v>
      </c>
      <c r="I126" s="271"/>
      <c r="J126" s="272">
        <f>ROUND(I126*H126,2)</f>
        <v>0</v>
      </c>
      <c r="K126" s="268" t="s">
        <v>1</v>
      </c>
      <c r="L126" s="273"/>
      <c r="M126" s="274" t="s">
        <v>1</v>
      </c>
      <c r="N126" s="275" t="s">
        <v>41</v>
      </c>
      <c r="O126" s="91"/>
      <c r="P126" s="235">
        <f>O126*H126</f>
        <v>0</v>
      </c>
      <c r="Q126" s="235">
        <v>0.0032000000000000002</v>
      </c>
      <c r="R126" s="235">
        <f>Q126*H126</f>
        <v>0.016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227</v>
      </c>
      <c r="AT126" s="237" t="s">
        <v>490</v>
      </c>
      <c r="AU126" s="237" t="s">
        <v>83</v>
      </c>
      <c r="AY126" s="17" t="s">
        <v>166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174</v>
      </c>
      <c r="BM126" s="237" t="s">
        <v>955</v>
      </c>
    </row>
    <row r="127" s="14" customFormat="1">
      <c r="A127" s="14"/>
      <c r="B127" s="255"/>
      <c r="C127" s="256"/>
      <c r="D127" s="246" t="s">
        <v>178</v>
      </c>
      <c r="E127" s="257" t="s">
        <v>1</v>
      </c>
      <c r="F127" s="258" t="s">
        <v>202</v>
      </c>
      <c r="G127" s="256"/>
      <c r="H127" s="259">
        <v>5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178</v>
      </c>
      <c r="AU127" s="265" t="s">
        <v>83</v>
      </c>
      <c r="AV127" s="14" t="s">
        <v>85</v>
      </c>
      <c r="AW127" s="14" t="s">
        <v>34</v>
      </c>
      <c r="AX127" s="14" t="s">
        <v>76</v>
      </c>
      <c r="AY127" s="265" t="s">
        <v>166</v>
      </c>
    </row>
    <row r="128" s="15" customFormat="1">
      <c r="A128" s="15"/>
      <c r="B128" s="283"/>
      <c r="C128" s="284"/>
      <c r="D128" s="246" t="s">
        <v>178</v>
      </c>
      <c r="E128" s="285" t="s">
        <v>1</v>
      </c>
      <c r="F128" s="286" t="s">
        <v>952</v>
      </c>
      <c r="G128" s="284"/>
      <c r="H128" s="287">
        <v>5</v>
      </c>
      <c r="I128" s="288"/>
      <c r="J128" s="284"/>
      <c r="K128" s="284"/>
      <c r="L128" s="289"/>
      <c r="M128" s="290"/>
      <c r="N128" s="291"/>
      <c r="O128" s="291"/>
      <c r="P128" s="291"/>
      <c r="Q128" s="291"/>
      <c r="R128" s="291"/>
      <c r="S128" s="291"/>
      <c r="T128" s="29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93" t="s">
        <v>178</v>
      </c>
      <c r="AU128" s="293" t="s">
        <v>83</v>
      </c>
      <c r="AV128" s="15" t="s">
        <v>174</v>
      </c>
      <c r="AW128" s="15" t="s">
        <v>34</v>
      </c>
      <c r="AX128" s="15" t="s">
        <v>83</v>
      </c>
      <c r="AY128" s="293" t="s">
        <v>166</v>
      </c>
    </row>
    <row r="129" s="2" customFormat="1" ht="16.5" customHeight="1">
      <c r="A129" s="38"/>
      <c r="B129" s="39"/>
      <c r="C129" s="226" t="s">
        <v>167</v>
      </c>
      <c r="D129" s="226" t="s">
        <v>169</v>
      </c>
      <c r="E129" s="227" t="s">
        <v>956</v>
      </c>
      <c r="F129" s="228" t="s">
        <v>957</v>
      </c>
      <c r="G129" s="229" t="s">
        <v>950</v>
      </c>
      <c r="H129" s="230">
        <v>5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174</v>
      </c>
      <c r="AT129" s="237" t="s">
        <v>169</v>
      </c>
      <c r="AU129" s="237" t="s">
        <v>83</v>
      </c>
      <c r="AY129" s="17" t="s">
        <v>166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174</v>
      </c>
      <c r="BM129" s="237" t="s">
        <v>958</v>
      </c>
    </row>
    <row r="130" s="14" customFormat="1">
      <c r="A130" s="14"/>
      <c r="B130" s="255"/>
      <c r="C130" s="256"/>
      <c r="D130" s="246" t="s">
        <v>178</v>
      </c>
      <c r="E130" s="257" t="s">
        <v>1</v>
      </c>
      <c r="F130" s="258" t="s">
        <v>202</v>
      </c>
      <c r="G130" s="256"/>
      <c r="H130" s="259">
        <v>5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178</v>
      </c>
      <c r="AU130" s="265" t="s">
        <v>83</v>
      </c>
      <c r="AV130" s="14" t="s">
        <v>85</v>
      </c>
      <c r="AW130" s="14" t="s">
        <v>34</v>
      </c>
      <c r="AX130" s="14" t="s">
        <v>83</v>
      </c>
      <c r="AY130" s="265" t="s">
        <v>166</v>
      </c>
    </row>
    <row r="131" s="2" customFormat="1" ht="16.5" customHeight="1">
      <c r="A131" s="38"/>
      <c r="B131" s="39"/>
      <c r="C131" s="226" t="s">
        <v>174</v>
      </c>
      <c r="D131" s="226" t="s">
        <v>169</v>
      </c>
      <c r="E131" s="227" t="s">
        <v>959</v>
      </c>
      <c r="F131" s="228" t="s">
        <v>960</v>
      </c>
      <c r="G131" s="229" t="s">
        <v>950</v>
      </c>
      <c r="H131" s="230">
        <v>5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174</v>
      </c>
      <c r="AT131" s="237" t="s">
        <v>169</v>
      </c>
      <c r="AU131" s="237" t="s">
        <v>83</v>
      </c>
      <c r="AY131" s="17" t="s">
        <v>166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174</v>
      </c>
      <c r="BM131" s="237" t="s">
        <v>961</v>
      </c>
    </row>
    <row r="132" s="14" customFormat="1">
      <c r="A132" s="14"/>
      <c r="B132" s="255"/>
      <c r="C132" s="256"/>
      <c r="D132" s="246" t="s">
        <v>178</v>
      </c>
      <c r="E132" s="257" t="s">
        <v>1</v>
      </c>
      <c r="F132" s="258" t="s">
        <v>202</v>
      </c>
      <c r="G132" s="256"/>
      <c r="H132" s="259">
        <v>5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178</v>
      </c>
      <c r="AU132" s="265" t="s">
        <v>83</v>
      </c>
      <c r="AV132" s="14" t="s">
        <v>85</v>
      </c>
      <c r="AW132" s="14" t="s">
        <v>34</v>
      </c>
      <c r="AX132" s="14" t="s">
        <v>76</v>
      </c>
      <c r="AY132" s="265" t="s">
        <v>166</v>
      </c>
    </row>
    <row r="133" s="15" customFormat="1">
      <c r="A133" s="15"/>
      <c r="B133" s="283"/>
      <c r="C133" s="284"/>
      <c r="D133" s="246" t="s">
        <v>178</v>
      </c>
      <c r="E133" s="285" t="s">
        <v>1</v>
      </c>
      <c r="F133" s="286" t="s">
        <v>952</v>
      </c>
      <c r="G133" s="284"/>
      <c r="H133" s="287">
        <v>5</v>
      </c>
      <c r="I133" s="288"/>
      <c r="J133" s="284"/>
      <c r="K133" s="284"/>
      <c r="L133" s="289"/>
      <c r="M133" s="290"/>
      <c r="N133" s="291"/>
      <c r="O133" s="291"/>
      <c r="P133" s="291"/>
      <c r="Q133" s="291"/>
      <c r="R133" s="291"/>
      <c r="S133" s="291"/>
      <c r="T133" s="29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93" t="s">
        <v>178</v>
      </c>
      <c r="AU133" s="293" t="s">
        <v>83</v>
      </c>
      <c r="AV133" s="15" t="s">
        <v>174</v>
      </c>
      <c r="AW133" s="15" t="s">
        <v>34</v>
      </c>
      <c r="AX133" s="15" t="s">
        <v>83</v>
      </c>
      <c r="AY133" s="293" t="s">
        <v>166</v>
      </c>
    </row>
    <row r="134" s="2" customFormat="1" ht="26.4" customHeight="1">
      <c r="A134" s="38"/>
      <c r="B134" s="39"/>
      <c r="C134" s="266" t="s">
        <v>202</v>
      </c>
      <c r="D134" s="266" t="s">
        <v>490</v>
      </c>
      <c r="E134" s="267" t="s">
        <v>962</v>
      </c>
      <c r="F134" s="268" t="s">
        <v>963</v>
      </c>
      <c r="G134" s="269" t="s">
        <v>950</v>
      </c>
      <c r="H134" s="270">
        <v>3</v>
      </c>
      <c r="I134" s="271"/>
      <c r="J134" s="272">
        <f>ROUND(I134*H134,2)</f>
        <v>0</v>
      </c>
      <c r="K134" s="268" t="s">
        <v>1</v>
      </c>
      <c r="L134" s="273"/>
      <c r="M134" s="274" t="s">
        <v>1</v>
      </c>
      <c r="N134" s="275" t="s">
        <v>41</v>
      </c>
      <c r="O134" s="91"/>
      <c r="P134" s="235">
        <f>O134*H134</f>
        <v>0</v>
      </c>
      <c r="Q134" s="235">
        <v>0.00040000000000000002</v>
      </c>
      <c r="R134" s="235">
        <f>Q134*H134</f>
        <v>0.0012000000000000001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227</v>
      </c>
      <c r="AT134" s="237" t="s">
        <v>490</v>
      </c>
      <c r="AU134" s="237" t="s">
        <v>83</v>
      </c>
      <c r="AY134" s="17" t="s">
        <v>166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174</v>
      </c>
      <c r="BM134" s="237" t="s">
        <v>964</v>
      </c>
    </row>
    <row r="135" s="14" customFormat="1">
      <c r="A135" s="14"/>
      <c r="B135" s="255"/>
      <c r="C135" s="256"/>
      <c r="D135" s="246" t="s">
        <v>178</v>
      </c>
      <c r="E135" s="257" t="s">
        <v>1</v>
      </c>
      <c r="F135" s="258" t="s">
        <v>167</v>
      </c>
      <c r="G135" s="256"/>
      <c r="H135" s="259">
        <v>3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178</v>
      </c>
      <c r="AU135" s="265" t="s">
        <v>83</v>
      </c>
      <c r="AV135" s="14" t="s">
        <v>85</v>
      </c>
      <c r="AW135" s="14" t="s">
        <v>34</v>
      </c>
      <c r="AX135" s="14" t="s">
        <v>76</v>
      </c>
      <c r="AY135" s="265" t="s">
        <v>166</v>
      </c>
    </row>
    <row r="136" s="15" customFormat="1">
      <c r="A136" s="15"/>
      <c r="B136" s="283"/>
      <c r="C136" s="284"/>
      <c r="D136" s="246" t="s">
        <v>178</v>
      </c>
      <c r="E136" s="285" t="s">
        <v>1</v>
      </c>
      <c r="F136" s="286" t="s">
        <v>952</v>
      </c>
      <c r="G136" s="284"/>
      <c r="H136" s="287">
        <v>3</v>
      </c>
      <c r="I136" s="288"/>
      <c r="J136" s="284"/>
      <c r="K136" s="284"/>
      <c r="L136" s="289"/>
      <c r="M136" s="290"/>
      <c r="N136" s="291"/>
      <c r="O136" s="291"/>
      <c r="P136" s="291"/>
      <c r="Q136" s="291"/>
      <c r="R136" s="291"/>
      <c r="S136" s="291"/>
      <c r="T136" s="29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93" t="s">
        <v>178</v>
      </c>
      <c r="AU136" s="293" t="s">
        <v>83</v>
      </c>
      <c r="AV136" s="15" t="s">
        <v>174</v>
      </c>
      <c r="AW136" s="15" t="s">
        <v>34</v>
      </c>
      <c r="AX136" s="15" t="s">
        <v>83</v>
      </c>
      <c r="AY136" s="293" t="s">
        <v>166</v>
      </c>
    </row>
    <row r="137" s="2" customFormat="1" ht="26.4" customHeight="1">
      <c r="A137" s="38"/>
      <c r="B137" s="39"/>
      <c r="C137" s="266" t="s">
        <v>182</v>
      </c>
      <c r="D137" s="266" t="s">
        <v>490</v>
      </c>
      <c r="E137" s="267" t="s">
        <v>965</v>
      </c>
      <c r="F137" s="268" t="s">
        <v>966</v>
      </c>
      <c r="G137" s="269" t="s">
        <v>950</v>
      </c>
      <c r="H137" s="270">
        <v>2</v>
      </c>
      <c r="I137" s="271"/>
      <c r="J137" s="272">
        <f>ROUND(I137*H137,2)</f>
        <v>0</v>
      </c>
      <c r="K137" s="268" t="s">
        <v>1</v>
      </c>
      <c r="L137" s="273"/>
      <c r="M137" s="274" t="s">
        <v>1</v>
      </c>
      <c r="N137" s="275" t="s">
        <v>41</v>
      </c>
      <c r="O137" s="91"/>
      <c r="P137" s="235">
        <f>O137*H137</f>
        <v>0</v>
      </c>
      <c r="Q137" s="235">
        <v>0.00040000000000000002</v>
      </c>
      <c r="R137" s="235">
        <f>Q137*H137</f>
        <v>0.00080000000000000004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227</v>
      </c>
      <c r="AT137" s="237" t="s">
        <v>490</v>
      </c>
      <c r="AU137" s="237" t="s">
        <v>83</v>
      </c>
      <c r="AY137" s="17" t="s">
        <v>166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174</v>
      </c>
      <c r="BM137" s="237" t="s">
        <v>967</v>
      </c>
    </row>
    <row r="138" s="14" customFormat="1">
      <c r="A138" s="14"/>
      <c r="B138" s="255"/>
      <c r="C138" s="256"/>
      <c r="D138" s="246" t="s">
        <v>178</v>
      </c>
      <c r="E138" s="257" t="s">
        <v>1</v>
      </c>
      <c r="F138" s="258" t="s">
        <v>85</v>
      </c>
      <c r="G138" s="256"/>
      <c r="H138" s="259">
        <v>2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178</v>
      </c>
      <c r="AU138" s="265" t="s">
        <v>83</v>
      </c>
      <c r="AV138" s="14" t="s">
        <v>85</v>
      </c>
      <c r="AW138" s="14" t="s">
        <v>34</v>
      </c>
      <c r="AX138" s="14" t="s">
        <v>76</v>
      </c>
      <c r="AY138" s="265" t="s">
        <v>166</v>
      </c>
    </row>
    <row r="139" s="15" customFormat="1">
      <c r="A139" s="15"/>
      <c r="B139" s="283"/>
      <c r="C139" s="284"/>
      <c r="D139" s="246" t="s">
        <v>178</v>
      </c>
      <c r="E139" s="285" t="s">
        <v>1</v>
      </c>
      <c r="F139" s="286" t="s">
        <v>952</v>
      </c>
      <c r="G139" s="284"/>
      <c r="H139" s="287">
        <v>2</v>
      </c>
      <c r="I139" s="288"/>
      <c r="J139" s="284"/>
      <c r="K139" s="284"/>
      <c r="L139" s="289"/>
      <c r="M139" s="290"/>
      <c r="N139" s="291"/>
      <c r="O139" s="291"/>
      <c r="P139" s="291"/>
      <c r="Q139" s="291"/>
      <c r="R139" s="291"/>
      <c r="S139" s="291"/>
      <c r="T139" s="29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3" t="s">
        <v>178</v>
      </c>
      <c r="AU139" s="293" t="s">
        <v>83</v>
      </c>
      <c r="AV139" s="15" t="s">
        <v>174</v>
      </c>
      <c r="AW139" s="15" t="s">
        <v>34</v>
      </c>
      <c r="AX139" s="15" t="s">
        <v>83</v>
      </c>
      <c r="AY139" s="293" t="s">
        <v>166</v>
      </c>
    </row>
    <row r="140" s="2" customFormat="1" ht="26.4" customHeight="1">
      <c r="A140" s="38"/>
      <c r="B140" s="39"/>
      <c r="C140" s="266" t="s">
        <v>218</v>
      </c>
      <c r="D140" s="266" t="s">
        <v>490</v>
      </c>
      <c r="E140" s="267" t="s">
        <v>968</v>
      </c>
      <c r="F140" s="268" t="s">
        <v>969</v>
      </c>
      <c r="G140" s="269" t="s">
        <v>950</v>
      </c>
      <c r="H140" s="270">
        <v>2</v>
      </c>
      <c r="I140" s="271"/>
      <c r="J140" s="272">
        <f>ROUND(I140*H140,2)</f>
        <v>0</v>
      </c>
      <c r="K140" s="268" t="s">
        <v>1</v>
      </c>
      <c r="L140" s="273"/>
      <c r="M140" s="274" t="s">
        <v>1</v>
      </c>
      <c r="N140" s="275" t="s">
        <v>41</v>
      </c>
      <c r="O140" s="91"/>
      <c r="P140" s="235">
        <f>O140*H140</f>
        <v>0</v>
      </c>
      <c r="Q140" s="235">
        <v>0.00040000000000000002</v>
      </c>
      <c r="R140" s="235">
        <f>Q140*H140</f>
        <v>0.00080000000000000004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227</v>
      </c>
      <c r="AT140" s="237" t="s">
        <v>490</v>
      </c>
      <c r="AU140" s="237" t="s">
        <v>83</v>
      </c>
      <c r="AY140" s="17" t="s">
        <v>166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174</v>
      </c>
      <c r="BM140" s="237" t="s">
        <v>970</v>
      </c>
    </row>
    <row r="141" s="14" customFormat="1">
      <c r="A141" s="14"/>
      <c r="B141" s="255"/>
      <c r="C141" s="256"/>
      <c r="D141" s="246" t="s">
        <v>178</v>
      </c>
      <c r="E141" s="257" t="s">
        <v>1</v>
      </c>
      <c r="F141" s="258" t="s">
        <v>85</v>
      </c>
      <c r="G141" s="256"/>
      <c r="H141" s="259">
        <v>2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178</v>
      </c>
      <c r="AU141" s="265" t="s">
        <v>83</v>
      </c>
      <c r="AV141" s="14" t="s">
        <v>85</v>
      </c>
      <c r="AW141" s="14" t="s">
        <v>34</v>
      </c>
      <c r="AX141" s="14" t="s">
        <v>76</v>
      </c>
      <c r="AY141" s="265" t="s">
        <v>166</v>
      </c>
    </row>
    <row r="142" s="15" customFormat="1">
      <c r="A142" s="15"/>
      <c r="B142" s="283"/>
      <c r="C142" s="284"/>
      <c r="D142" s="246" t="s">
        <v>178</v>
      </c>
      <c r="E142" s="285" t="s">
        <v>1</v>
      </c>
      <c r="F142" s="286" t="s">
        <v>952</v>
      </c>
      <c r="G142" s="284"/>
      <c r="H142" s="287">
        <v>2</v>
      </c>
      <c r="I142" s="288"/>
      <c r="J142" s="284"/>
      <c r="K142" s="284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178</v>
      </c>
      <c r="AU142" s="293" t="s">
        <v>83</v>
      </c>
      <c r="AV142" s="15" t="s">
        <v>174</v>
      </c>
      <c r="AW142" s="15" t="s">
        <v>34</v>
      </c>
      <c r="AX142" s="15" t="s">
        <v>83</v>
      </c>
      <c r="AY142" s="293" t="s">
        <v>166</v>
      </c>
    </row>
    <row r="143" s="2" customFormat="1" ht="16.5" customHeight="1">
      <c r="A143" s="38"/>
      <c r="B143" s="39"/>
      <c r="C143" s="226" t="s">
        <v>227</v>
      </c>
      <c r="D143" s="226" t="s">
        <v>169</v>
      </c>
      <c r="E143" s="227" t="s">
        <v>971</v>
      </c>
      <c r="F143" s="228" t="s">
        <v>972</v>
      </c>
      <c r="G143" s="229" t="s">
        <v>950</v>
      </c>
      <c r="H143" s="230">
        <v>7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174</v>
      </c>
      <c r="AT143" s="237" t="s">
        <v>169</v>
      </c>
      <c r="AU143" s="237" t="s">
        <v>83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174</v>
      </c>
      <c r="BM143" s="237" t="s">
        <v>973</v>
      </c>
    </row>
    <row r="144" s="14" customFormat="1">
      <c r="A144" s="14"/>
      <c r="B144" s="255"/>
      <c r="C144" s="256"/>
      <c r="D144" s="246" t="s">
        <v>178</v>
      </c>
      <c r="E144" s="257" t="s">
        <v>1</v>
      </c>
      <c r="F144" s="258" t="s">
        <v>974</v>
      </c>
      <c r="G144" s="256"/>
      <c r="H144" s="259">
        <v>7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178</v>
      </c>
      <c r="AU144" s="265" t="s">
        <v>83</v>
      </c>
      <c r="AV144" s="14" t="s">
        <v>85</v>
      </c>
      <c r="AW144" s="14" t="s">
        <v>34</v>
      </c>
      <c r="AX144" s="14" t="s">
        <v>76</v>
      </c>
      <c r="AY144" s="265" t="s">
        <v>166</v>
      </c>
    </row>
    <row r="145" s="15" customFormat="1">
      <c r="A145" s="15"/>
      <c r="B145" s="283"/>
      <c r="C145" s="284"/>
      <c r="D145" s="246" t="s">
        <v>178</v>
      </c>
      <c r="E145" s="285" t="s">
        <v>1</v>
      </c>
      <c r="F145" s="286" t="s">
        <v>952</v>
      </c>
      <c r="G145" s="284"/>
      <c r="H145" s="287">
        <v>7</v>
      </c>
      <c r="I145" s="288"/>
      <c r="J145" s="284"/>
      <c r="K145" s="284"/>
      <c r="L145" s="289"/>
      <c r="M145" s="290"/>
      <c r="N145" s="291"/>
      <c r="O145" s="291"/>
      <c r="P145" s="291"/>
      <c r="Q145" s="291"/>
      <c r="R145" s="291"/>
      <c r="S145" s="291"/>
      <c r="T145" s="29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93" t="s">
        <v>178</v>
      </c>
      <c r="AU145" s="293" t="s">
        <v>83</v>
      </c>
      <c r="AV145" s="15" t="s">
        <v>174</v>
      </c>
      <c r="AW145" s="15" t="s">
        <v>34</v>
      </c>
      <c r="AX145" s="15" t="s">
        <v>83</v>
      </c>
      <c r="AY145" s="293" t="s">
        <v>166</v>
      </c>
    </row>
    <row r="146" s="2" customFormat="1" ht="24" customHeight="1">
      <c r="A146" s="38"/>
      <c r="B146" s="39"/>
      <c r="C146" s="266" t="s">
        <v>207</v>
      </c>
      <c r="D146" s="266" t="s">
        <v>490</v>
      </c>
      <c r="E146" s="267" t="s">
        <v>975</v>
      </c>
      <c r="F146" s="268" t="s">
        <v>976</v>
      </c>
      <c r="G146" s="269" t="s">
        <v>950</v>
      </c>
      <c r="H146" s="270">
        <v>10</v>
      </c>
      <c r="I146" s="271"/>
      <c r="J146" s="272">
        <f>ROUND(I146*H146,2)</f>
        <v>0</v>
      </c>
      <c r="K146" s="268" t="s">
        <v>1</v>
      </c>
      <c r="L146" s="273"/>
      <c r="M146" s="274" t="s">
        <v>1</v>
      </c>
      <c r="N146" s="275" t="s">
        <v>41</v>
      </c>
      <c r="O146" s="91"/>
      <c r="P146" s="235">
        <f>O146*H146</f>
        <v>0</v>
      </c>
      <c r="Q146" s="235">
        <v>0.00040000000000000002</v>
      </c>
      <c r="R146" s="235">
        <f>Q146*H146</f>
        <v>0.0040000000000000001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227</v>
      </c>
      <c r="AT146" s="237" t="s">
        <v>490</v>
      </c>
      <c r="AU146" s="237" t="s">
        <v>83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174</v>
      </c>
      <c r="BM146" s="237" t="s">
        <v>977</v>
      </c>
    </row>
    <row r="147" s="14" customFormat="1">
      <c r="A147" s="14"/>
      <c r="B147" s="255"/>
      <c r="C147" s="256"/>
      <c r="D147" s="246" t="s">
        <v>178</v>
      </c>
      <c r="E147" s="257" t="s">
        <v>1</v>
      </c>
      <c r="F147" s="258" t="s">
        <v>254</v>
      </c>
      <c r="G147" s="256"/>
      <c r="H147" s="259">
        <v>10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178</v>
      </c>
      <c r="AU147" s="265" t="s">
        <v>83</v>
      </c>
      <c r="AV147" s="14" t="s">
        <v>85</v>
      </c>
      <c r="AW147" s="14" t="s">
        <v>34</v>
      </c>
      <c r="AX147" s="14" t="s">
        <v>76</v>
      </c>
      <c r="AY147" s="265" t="s">
        <v>166</v>
      </c>
    </row>
    <row r="148" s="15" customFormat="1">
      <c r="A148" s="15"/>
      <c r="B148" s="283"/>
      <c r="C148" s="284"/>
      <c r="D148" s="246" t="s">
        <v>178</v>
      </c>
      <c r="E148" s="285" t="s">
        <v>1</v>
      </c>
      <c r="F148" s="286" t="s">
        <v>952</v>
      </c>
      <c r="G148" s="284"/>
      <c r="H148" s="287">
        <v>10</v>
      </c>
      <c r="I148" s="288"/>
      <c r="J148" s="284"/>
      <c r="K148" s="284"/>
      <c r="L148" s="289"/>
      <c r="M148" s="290"/>
      <c r="N148" s="291"/>
      <c r="O148" s="291"/>
      <c r="P148" s="291"/>
      <c r="Q148" s="291"/>
      <c r="R148" s="291"/>
      <c r="S148" s="291"/>
      <c r="T148" s="29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3" t="s">
        <v>178</v>
      </c>
      <c r="AU148" s="293" t="s">
        <v>83</v>
      </c>
      <c r="AV148" s="15" t="s">
        <v>174</v>
      </c>
      <c r="AW148" s="15" t="s">
        <v>34</v>
      </c>
      <c r="AX148" s="15" t="s">
        <v>83</v>
      </c>
      <c r="AY148" s="293" t="s">
        <v>166</v>
      </c>
    </row>
    <row r="149" s="2" customFormat="1" ht="26.4" customHeight="1">
      <c r="A149" s="38"/>
      <c r="B149" s="39"/>
      <c r="C149" s="226" t="s">
        <v>254</v>
      </c>
      <c r="D149" s="226" t="s">
        <v>169</v>
      </c>
      <c r="E149" s="227" t="s">
        <v>978</v>
      </c>
      <c r="F149" s="228" t="s">
        <v>979</v>
      </c>
      <c r="G149" s="229" t="s">
        <v>950</v>
      </c>
      <c r="H149" s="230">
        <v>10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174</v>
      </c>
      <c r="AT149" s="237" t="s">
        <v>169</v>
      </c>
      <c r="AU149" s="237" t="s">
        <v>83</v>
      </c>
      <c r="AY149" s="17" t="s">
        <v>166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174</v>
      </c>
      <c r="BM149" s="237" t="s">
        <v>980</v>
      </c>
    </row>
    <row r="150" s="14" customFormat="1">
      <c r="A150" s="14"/>
      <c r="B150" s="255"/>
      <c r="C150" s="256"/>
      <c r="D150" s="246" t="s">
        <v>178</v>
      </c>
      <c r="E150" s="257" t="s">
        <v>1</v>
      </c>
      <c r="F150" s="258" t="s">
        <v>254</v>
      </c>
      <c r="G150" s="256"/>
      <c r="H150" s="259">
        <v>10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178</v>
      </c>
      <c r="AU150" s="265" t="s">
        <v>83</v>
      </c>
      <c r="AV150" s="14" t="s">
        <v>85</v>
      </c>
      <c r="AW150" s="14" t="s">
        <v>34</v>
      </c>
      <c r="AX150" s="14" t="s">
        <v>76</v>
      </c>
      <c r="AY150" s="265" t="s">
        <v>166</v>
      </c>
    </row>
    <row r="151" s="15" customFormat="1">
      <c r="A151" s="15"/>
      <c r="B151" s="283"/>
      <c r="C151" s="284"/>
      <c r="D151" s="246" t="s">
        <v>178</v>
      </c>
      <c r="E151" s="285" t="s">
        <v>1</v>
      </c>
      <c r="F151" s="286" t="s">
        <v>952</v>
      </c>
      <c r="G151" s="284"/>
      <c r="H151" s="287">
        <v>10</v>
      </c>
      <c r="I151" s="288"/>
      <c r="J151" s="284"/>
      <c r="K151" s="284"/>
      <c r="L151" s="289"/>
      <c r="M151" s="290"/>
      <c r="N151" s="291"/>
      <c r="O151" s="291"/>
      <c r="P151" s="291"/>
      <c r="Q151" s="291"/>
      <c r="R151" s="291"/>
      <c r="S151" s="291"/>
      <c r="T151" s="29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3" t="s">
        <v>178</v>
      </c>
      <c r="AU151" s="293" t="s">
        <v>83</v>
      </c>
      <c r="AV151" s="15" t="s">
        <v>174</v>
      </c>
      <c r="AW151" s="15" t="s">
        <v>34</v>
      </c>
      <c r="AX151" s="15" t="s">
        <v>83</v>
      </c>
      <c r="AY151" s="293" t="s">
        <v>166</v>
      </c>
    </row>
    <row r="152" s="2" customFormat="1" ht="16.5" customHeight="1">
      <c r="A152" s="38"/>
      <c r="B152" s="39"/>
      <c r="C152" s="226" t="s">
        <v>261</v>
      </c>
      <c r="D152" s="226" t="s">
        <v>169</v>
      </c>
      <c r="E152" s="227" t="s">
        <v>981</v>
      </c>
      <c r="F152" s="228" t="s">
        <v>982</v>
      </c>
      <c r="G152" s="229" t="s">
        <v>950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174</v>
      </c>
      <c r="AT152" s="237" t="s">
        <v>169</v>
      </c>
      <c r="AU152" s="237" t="s">
        <v>83</v>
      </c>
      <c r="AY152" s="17" t="s">
        <v>166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174</v>
      </c>
      <c r="BM152" s="237" t="s">
        <v>983</v>
      </c>
    </row>
    <row r="153" s="14" customFormat="1">
      <c r="A153" s="14"/>
      <c r="B153" s="255"/>
      <c r="C153" s="256"/>
      <c r="D153" s="246" t="s">
        <v>178</v>
      </c>
      <c r="E153" s="257" t="s">
        <v>1</v>
      </c>
      <c r="F153" s="258" t="s">
        <v>83</v>
      </c>
      <c r="G153" s="256"/>
      <c r="H153" s="259">
        <v>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178</v>
      </c>
      <c r="AU153" s="265" t="s">
        <v>83</v>
      </c>
      <c r="AV153" s="14" t="s">
        <v>85</v>
      </c>
      <c r="AW153" s="14" t="s">
        <v>34</v>
      </c>
      <c r="AX153" s="14" t="s">
        <v>76</v>
      </c>
      <c r="AY153" s="265" t="s">
        <v>166</v>
      </c>
    </row>
    <row r="154" s="15" customFormat="1">
      <c r="A154" s="15"/>
      <c r="B154" s="283"/>
      <c r="C154" s="284"/>
      <c r="D154" s="246" t="s">
        <v>178</v>
      </c>
      <c r="E154" s="285" t="s">
        <v>1</v>
      </c>
      <c r="F154" s="286" t="s">
        <v>952</v>
      </c>
      <c r="G154" s="284"/>
      <c r="H154" s="287">
        <v>1</v>
      </c>
      <c r="I154" s="288"/>
      <c r="J154" s="284"/>
      <c r="K154" s="284"/>
      <c r="L154" s="289"/>
      <c r="M154" s="294"/>
      <c r="N154" s="295"/>
      <c r="O154" s="295"/>
      <c r="P154" s="295"/>
      <c r="Q154" s="295"/>
      <c r="R154" s="295"/>
      <c r="S154" s="295"/>
      <c r="T154" s="29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93" t="s">
        <v>178</v>
      </c>
      <c r="AU154" s="293" t="s">
        <v>83</v>
      </c>
      <c r="AV154" s="15" t="s">
        <v>174</v>
      </c>
      <c r="AW154" s="15" t="s">
        <v>34</v>
      </c>
      <c r="AX154" s="15" t="s">
        <v>83</v>
      </c>
      <c r="AY154" s="293" t="s">
        <v>166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D5xKmbSw9IARSwgYP5O+sSHvKtTE28fqFVldb/eXt3VXX5ArIgI8uzCtdiQ4bFMy9DYHoteqyKcE8iEiOYOpwA==" hashValue="+VNyhQf+9Tk8PMshPFgpFMGx/ND43eGmq597Svcqheeu67SSe1w4mc9Hb+mobje8iL8lH4HSrup5fmyCExVV8Q==" algorithmName="SHA-512" password="CC35"/>
  <autoFilter ref="C120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984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985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ROUND((SUM(BE129:BE239)),  2)</f>
        <v>0</v>
      </c>
      <c r="G35" s="38"/>
      <c r="H35" s="38"/>
      <c r="I35" s="164">
        <v>0.20999999999999999</v>
      </c>
      <c r="J35" s="163">
        <f>ROUND(((SUM(BE129:BE239))*I35),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ROUND((SUM(BF129:BF239)),  2)</f>
        <v>0</v>
      </c>
      <c r="G36" s="38"/>
      <c r="H36" s="38"/>
      <c r="I36" s="164">
        <v>0.12</v>
      </c>
      <c r="J36" s="163">
        <f>ROUND(((SUM(BF129:BF239))*I36),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ROUND((SUM(BG129:BG239)),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ROUND((SUM(BH129:BH239)),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ROUND((SUM(BI129:BI239)),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D1.01.4b - Chlazení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Šverák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986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987</v>
      </c>
      <c r="E100" s="191"/>
      <c r="F100" s="191"/>
      <c r="G100" s="191"/>
      <c r="H100" s="191"/>
      <c r="I100" s="191"/>
      <c r="J100" s="192">
        <f>J152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988</v>
      </c>
      <c r="E101" s="191"/>
      <c r="F101" s="191"/>
      <c r="G101" s="191"/>
      <c r="H101" s="191"/>
      <c r="I101" s="191"/>
      <c r="J101" s="192">
        <f>J169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989</v>
      </c>
      <c r="E102" s="196"/>
      <c r="F102" s="196"/>
      <c r="G102" s="196"/>
      <c r="H102" s="196"/>
      <c r="I102" s="196"/>
      <c r="J102" s="197">
        <f>J170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990</v>
      </c>
      <c r="E103" s="196"/>
      <c r="F103" s="196"/>
      <c r="G103" s="196"/>
      <c r="H103" s="196"/>
      <c r="I103" s="196"/>
      <c r="J103" s="197">
        <f>J200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991</v>
      </c>
      <c r="E104" s="191"/>
      <c r="F104" s="191"/>
      <c r="G104" s="191"/>
      <c r="H104" s="191"/>
      <c r="I104" s="191"/>
      <c r="J104" s="192">
        <f>J206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992</v>
      </c>
      <c r="E105" s="191"/>
      <c r="F105" s="191"/>
      <c r="G105" s="191"/>
      <c r="H105" s="191"/>
      <c r="I105" s="191"/>
      <c r="J105" s="192">
        <f>J210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8"/>
      <c r="C106" s="189"/>
      <c r="D106" s="190" t="s">
        <v>993</v>
      </c>
      <c r="E106" s="191"/>
      <c r="F106" s="191"/>
      <c r="G106" s="191"/>
      <c r="H106" s="191"/>
      <c r="I106" s="191"/>
      <c r="J106" s="192">
        <f>J219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8"/>
      <c r="C107" s="189"/>
      <c r="D107" s="190" t="s">
        <v>994</v>
      </c>
      <c r="E107" s="191"/>
      <c r="F107" s="191"/>
      <c r="G107" s="191"/>
      <c r="H107" s="191"/>
      <c r="I107" s="191"/>
      <c r="J107" s="192">
        <f>J229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151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>Pardubická nemocnice - pokladny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119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3" t="s">
        <v>120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121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D1.01.4b - Chlazení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>Pardubice</v>
      </c>
      <c r="G123" s="40"/>
      <c r="H123" s="40"/>
      <c r="I123" s="32" t="s">
        <v>22</v>
      </c>
      <c r="J123" s="79" t="str">
        <f>IF(J14="","",J14)</f>
        <v>27. 5. 2024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7.9" customHeight="1">
      <c r="A125" s="38"/>
      <c r="B125" s="39"/>
      <c r="C125" s="32" t="s">
        <v>24</v>
      </c>
      <c r="D125" s="40"/>
      <c r="E125" s="40"/>
      <c r="F125" s="27" t="str">
        <f>E17</f>
        <v>Nemocnice Pardubického kraje a.s.</v>
      </c>
      <c r="G125" s="40"/>
      <c r="H125" s="40"/>
      <c r="I125" s="32" t="s">
        <v>30</v>
      </c>
      <c r="J125" s="36" t="str">
        <f>E23</f>
        <v>Penta Projekt s.r.o., Mrštíkova 12, Jihlava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32</v>
      </c>
      <c r="J126" s="36" t="str">
        <f>E26</f>
        <v>Ing. Šverák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152</v>
      </c>
      <c r="D128" s="202" t="s">
        <v>61</v>
      </c>
      <c r="E128" s="202" t="s">
        <v>57</v>
      </c>
      <c r="F128" s="202" t="s">
        <v>58</v>
      </c>
      <c r="G128" s="202" t="s">
        <v>153</v>
      </c>
      <c r="H128" s="202" t="s">
        <v>154</v>
      </c>
      <c r="I128" s="202" t="s">
        <v>155</v>
      </c>
      <c r="J128" s="202" t="s">
        <v>125</v>
      </c>
      <c r="K128" s="203" t="s">
        <v>156</v>
      </c>
      <c r="L128" s="204"/>
      <c r="M128" s="100" t="s">
        <v>1</v>
      </c>
      <c r="N128" s="101" t="s">
        <v>40</v>
      </c>
      <c r="O128" s="101" t="s">
        <v>157</v>
      </c>
      <c r="P128" s="101" t="s">
        <v>158</v>
      </c>
      <c r="Q128" s="101" t="s">
        <v>159</v>
      </c>
      <c r="R128" s="101" t="s">
        <v>160</v>
      </c>
      <c r="S128" s="101" t="s">
        <v>161</v>
      </c>
      <c r="T128" s="102" t="s">
        <v>162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163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P130+P152+P169+P206+P210+P219+P229</f>
        <v>0</v>
      </c>
      <c r="Q129" s="104"/>
      <c r="R129" s="207">
        <f>R130+R152+R169+R206+R210+R219+R229</f>
        <v>0</v>
      </c>
      <c r="S129" s="104"/>
      <c r="T129" s="208">
        <f>T130+T152+T169+T206+T210+T219+T229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127</v>
      </c>
      <c r="BK129" s="209">
        <f>BK130+BK152+BK169+BK206+BK210+BK219+BK229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995</v>
      </c>
      <c r="F130" s="213" t="s">
        <v>996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SUM(P131:P151)</f>
        <v>0</v>
      </c>
      <c r="Q130" s="218"/>
      <c r="R130" s="219">
        <f>SUM(R131:R151)</f>
        <v>0</v>
      </c>
      <c r="S130" s="218"/>
      <c r="T130" s="220">
        <f>SUM(T131:T151)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85</v>
      </c>
      <c r="AT130" s="222" t="s">
        <v>75</v>
      </c>
      <c r="AU130" s="222" t="s">
        <v>76</v>
      </c>
      <c r="AY130" s="221" t="s">
        <v>166</v>
      </c>
      <c r="BK130" s="223">
        <f>SUM(BK131:BK151)</f>
        <v>0</v>
      </c>
    </row>
    <row r="131" s="2" customFormat="1" ht="40.8" customHeight="1">
      <c r="A131" s="38"/>
      <c r="B131" s="39"/>
      <c r="C131" s="226" t="s">
        <v>83</v>
      </c>
      <c r="D131" s="226" t="s">
        <v>169</v>
      </c>
      <c r="E131" s="227" t="s">
        <v>997</v>
      </c>
      <c r="F131" s="228" t="s">
        <v>998</v>
      </c>
      <c r="G131" s="229" t="s">
        <v>999</v>
      </c>
      <c r="H131" s="230">
        <v>54.600000000000001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201</v>
      </c>
      <c r="AT131" s="237" t="s">
        <v>169</v>
      </c>
      <c r="AU131" s="237" t="s">
        <v>83</v>
      </c>
      <c r="AY131" s="17" t="s">
        <v>166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201</v>
      </c>
      <c r="BM131" s="237" t="s">
        <v>85</v>
      </c>
    </row>
    <row r="132" s="13" customFormat="1">
      <c r="A132" s="13"/>
      <c r="B132" s="244"/>
      <c r="C132" s="245"/>
      <c r="D132" s="246" t="s">
        <v>178</v>
      </c>
      <c r="E132" s="247" t="s">
        <v>1</v>
      </c>
      <c r="F132" s="248" t="s">
        <v>1000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178</v>
      </c>
      <c r="AU132" s="254" t="s">
        <v>83</v>
      </c>
      <c r="AV132" s="13" t="s">
        <v>83</v>
      </c>
      <c r="AW132" s="13" t="s">
        <v>34</v>
      </c>
      <c r="AX132" s="13" t="s">
        <v>76</v>
      </c>
      <c r="AY132" s="254" t="s">
        <v>166</v>
      </c>
    </row>
    <row r="133" s="14" customFormat="1">
      <c r="A133" s="14"/>
      <c r="B133" s="255"/>
      <c r="C133" s="256"/>
      <c r="D133" s="246" t="s">
        <v>178</v>
      </c>
      <c r="E133" s="257" t="s">
        <v>1</v>
      </c>
      <c r="F133" s="258" t="s">
        <v>1001</v>
      </c>
      <c r="G133" s="256"/>
      <c r="H133" s="259">
        <v>54.600000000000001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178</v>
      </c>
      <c r="AU133" s="265" t="s">
        <v>83</v>
      </c>
      <c r="AV133" s="14" t="s">
        <v>85</v>
      </c>
      <c r="AW133" s="14" t="s">
        <v>34</v>
      </c>
      <c r="AX133" s="14" t="s">
        <v>76</v>
      </c>
      <c r="AY133" s="265" t="s">
        <v>166</v>
      </c>
    </row>
    <row r="134" s="15" customFormat="1">
      <c r="A134" s="15"/>
      <c r="B134" s="283"/>
      <c r="C134" s="284"/>
      <c r="D134" s="246" t="s">
        <v>178</v>
      </c>
      <c r="E134" s="285" t="s">
        <v>1</v>
      </c>
      <c r="F134" s="286" t="s">
        <v>952</v>
      </c>
      <c r="G134" s="284"/>
      <c r="H134" s="287">
        <v>54.600000000000001</v>
      </c>
      <c r="I134" s="288"/>
      <c r="J134" s="284"/>
      <c r="K134" s="284"/>
      <c r="L134" s="289"/>
      <c r="M134" s="290"/>
      <c r="N134" s="291"/>
      <c r="O134" s="291"/>
      <c r="P134" s="291"/>
      <c r="Q134" s="291"/>
      <c r="R134" s="291"/>
      <c r="S134" s="291"/>
      <c r="T134" s="29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93" t="s">
        <v>178</v>
      </c>
      <c r="AU134" s="293" t="s">
        <v>83</v>
      </c>
      <c r="AV134" s="15" t="s">
        <v>174</v>
      </c>
      <c r="AW134" s="15" t="s">
        <v>34</v>
      </c>
      <c r="AX134" s="15" t="s">
        <v>83</v>
      </c>
      <c r="AY134" s="293" t="s">
        <v>166</v>
      </c>
    </row>
    <row r="135" s="2" customFormat="1" ht="40.8" customHeight="1">
      <c r="A135" s="38"/>
      <c r="B135" s="39"/>
      <c r="C135" s="226" t="s">
        <v>85</v>
      </c>
      <c r="D135" s="226" t="s">
        <v>169</v>
      </c>
      <c r="E135" s="227" t="s">
        <v>1002</v>
      </c>
      <c r="F135" s="228" t="s">
        <v>1003</v>
      </c>
      <c r="G135" s="229" t="s">
        <v>999</v>
      </c>
      <c r="H135" s="230">
        <v>15.6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201</v>
      </c>
      <c r="AT135" s="237" t="s">
        <v>169</v>
      </c>
      <c r="AU135" s="237" t="s">
        <v>83</v>
      </c>
      <c r="AY135" s="17" t="s">
        <v>166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201</v>
      </c>
      <c r="BM135" s="237" t="s">
        <v>174</v>
      </c>
    </row>
    <row r="136" s="13" customFormat="1">
      <c r="A136" s="13"/>
      <c r="B136" s="244"/>
      <c r="C136" s="245"/>
      <c r="D136" s="246" t="s">
        <v>178</v>
      </c>
      <c r="E136" s="247" t="s">
        <v>1</v>
      </c>
      <c r="F136" s="248" t="s">
        <v>1000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178</v>
      </c>
      <c r="AU136" s="254" t="s">
        <v>83</v>
      </c>
      <c r="AV136" s="13" t="s">
        <v>83</v>
      </c>
      <c r="AW136" s="13" t="s">
        <v>34</v>
      </c>
      <c r="AX136" s="13" t="s">
        <v>76</v>
      </c>
      <c r="AY136" s="254" t="s">
        <v>166</v>
      </c>
    </row>
    <row r="137" s="14" customFormat="1">
      <c r="A137" s="14"/>
      <c r="B137" s="255"/>
      <c r="C137" s="256"/>
      <c r="D137" s="246" t="s">
        <v>178</v>
      </c>
      <c r="E137" s="257" t="s">
        <v>1</v>
      </c>
      <c r="F137" s="258" t="s">
        <v>1004</v>
      </c>
      <c r="G137" s="256"/>
      <c r="H137" s="259">
        <v>15.6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178</v>
      </c>
      <c r="AU137" s="265" t="s">
        <v>83</v>
      </c>
      <c r="AV137" s="14" t="s">
        <v>85</v>
      </c>
      <c r="AW137" s="14" t="s">
        <v>34</v>
      </c>
      <c r="AX137" s="14" t="s">
        <v>76</v>
      </c>
      <c r="AY137" s="265" t="s">
        <v>166</v>
      </c>
    </row>
    <row r="138" s="15" customFormat="1">
      <c r="A138" s="15"/>
      <c r="B138" s="283"/>
      <c r="C138" s="284"/>
      <c r="D138" s="246" t="s">
        <v>178</v>
      </c>
      <c r="E138" s="285" t="s">
        <v>1</v>
      </c>
      <c r="F138" s="286" t="s">
        <v>952</v>
      </c>
      <c r="G138" s="284"/>
      <c r="H138" s="287">
        <v>15.6</v>
      </c>
      <c r="I138" s="288"/>
      <c r="J138" s="284"/>
      <c r="K138" s="284"/>
      <c r="L138" s="289"/>
      <c r="M138" s="290"/>
      <c r="N138" s="291"/>
      <c r="O138" s="291"/>
      <c r="P138" s="291"/>
      <c r="Q138" s="291"/>
      <c r="R138" s="291"/>
      <c r="S138" s="291"/>
      <c r="T138" s="29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3" t="s">
        <v>178</v>
      </c>
      <c r="AU138" s="293" t="s">
        <v>83</v>
      </c>
      <c r="AV138" s="15" t="s">
        <v>174</v>
      </c>
      <c r="AW138" s="15" t="s">
        <v>34</v>
      </c>
      <c r="AX138" s="15" t="s">
        <v>83</v>
      </c>
      <c r="AY138" s="293" t="s">
        <v>166</v>
      </c>
    </row>
    <row r="139" s="2" customFormat="1" ht="16.5" customHeight="1">
      <c r="A139" s="38"/>
      <c r="B139" s="39"/>
      <c r="C139" s="226" t="s">
        <v>167</v>
      </c>
      <c r="D139" s="226" t="s">
        <v>169</v>
      </c>
      <c r="E139" s="227" t="s">
        <v>1005</v>
      </c>
      <c r="F139" s="228" t="s">
        <v>1006</v>
      </c>
      <c r="G139" s="229" t="s">
        <v>999</v>
      </c>
      <c r="H139" s="230">
        <v>24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201</v>
      </c>
      <c r="AT139" s="237" t="s">
        <v>169</v>
      </c>
      <c r="AU139" s="237" t="s">
        <v>83</v>
      </c>
      <c r="AY139" s="17" t="s">
        <v>166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201</v>
      </c>
      <c r="BM139" s="237" t="s">
        <v>182</v>
      </c>
    </row>
    <row r="140" s="13" customFormat="1">
      <c r="A140" s="13"/>
      <c r="B140" s="244"/>
      <c r="C140" s="245"/>
      <c r="D140" s="246" t="s">
        <v>178</v>
      </c>
      <c r="E140" s="247" t="s">
        <v>1</v>
      </c>
      <c r="F140" s="248" t="s">
        <v>1000</v>
      </c>
      <c r="G140" s="245"/>
      <c r="H140" s="247" t="s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178</v>
      </c>
      <c r="AU140" s="254" t="s">
        <v>83</v>
      </c>
      <c r="AV140" s="13" t="s">
        <v>83</v>
      </c>
      <c r="AW140" s="13" t="s">
        <v>34</v>
      </c>
      <c r="AX140" s="13" t="s">
        <v>76</v>
      </c>
      <c r="AY140" s="254" t="s">
        <v>166</v>
      </c>
    </row>
    <row r="141" s="14" customFormat="1">
      <c r="A141" s="14"/>
      <c r="B141" s="255"/>
      <c r="C141" s="256"/>
      <c r="D141" s="246" t="s">
        <v>178</v>
      </c>
      <c r="E141" s="257" t="s">
        <v>1</v>
      </c>
      <c r="F141" s="258" t="s">
        <v>1007</v>
      </c>
      <c r="G141" s="256"/>
      <c r="H141" s="259">
        <v>24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178</v>
      </c>
      <c r="AU141" s="265" t="s">
        <v>83</v>
      </c>
      <c r="AV141" s="14" t="s">
        <v>85</v>
      </c>
      <c r="AW141" s="14" t="s">
        <v>34</v>
      </c>
      <c r="AX141" s="14" t="s">
        <v>76</v>
      </c>
      <c r="AY141" s="265" t="s">
        <v>166</v>
      </c>
    </row>
    <row r="142" s="15" customFormat="1">
      <c r="A142" s="15"/>
      <c r="B142" s="283"/>
      <c r="C142" s="284"/>
      <c r="D142" s="246" t="s">
        <v>178</v>
      </c>
      <c r="E142" s="285" t="s">
        <v>1</v>
      </c>
      <c r="F142" s="286" t="s">
        <v>952</v>
      </c>
      <c r="G142" s="284"/>
      <c r="H142" s="287">
        <v>24</v>
      </c>
      <c r="I142" s="288"/>
      <c r="J142" s="284"/>
      <c r="K142" s="284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178</v>
      </c>
      <c r="AU142" s="293" t="s">
        <v>83</v>
      </c>
      <c r="AV142" s="15" t="s">
        <v>174</v>
      </c>
      <c r="AW142" s="15" t="s">
        <v>34</v>
      </c>
      <c r="AX142" s="15" t="s">
        <v>83</v>
      </c>
      <c r="AY142" s="293" t="s">
        <v>166</v>
      </c>
    </row>
    <row r="143" s="2" customFormat="1" ht="36" customHeight="1">
      <c r="A143" s="38"/>
      <c r="B143" s="39"/>
      <c r="C143" s="226" t="s">
        <v>174</v>
      </c>
      <c r="D143" s="226" t="s">
        <v>169</v>
      </c>
      <c r="E143" s="227" t="s">
        <v>1008</v>
      </c>
      <c r="F143" s="228" t="s">
        <v>1009</v>
      </c>
      <c r="G143" s="229" t="s">
        <v>172</v>
      </c>
      <c r="H143" s="230">
        <v>22.800000000000001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201</v>
      </c>
      <c r="AT143" s="237" t="s">
        <v>169</v>
      </c>
      <c r="AU143" s="237" t="s">
        <v>83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201</v>
      </c>
      <c r="BM143" s="237" t="s">
        <v>227</v>
      </c>
    </row>
    <row r="144" s="13" customFormat="1">
      <c r="A144" s="13"/>
      <c r="B144" s="244"/>
      <c r="C144" s="245"/>
      <c r="D144" s="246" t="s">
        <v>178</v>
      </c>
      <c r="E144" s="247" t="s">
        <v>1</v>
      </c>
      <c r="F144" s="248" t="s">
        <v>1000</v>
      </c>
      <c r="G144" s="245"/>
      <c r="H144" s="247" t="s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178</v>
      </c>
      <c r="AU144" s="254" t="s">
        <v>83</v>
      </c>
      <c r="AV144" s="13" t="s">
        <v>83</v>
      </c>
      <c r="AW144" s="13" t="s">
        <v>34</v>
      </c>
      <c r="AX144" s="13" t="s">
        <v>76</v>
      </c>
      <c r="AY144" s="254" t="s">
        <v>166</v>
      </c>
    </row>
    <row r="145" s="14" customFormat="1">
      <c r="A145" s="14"/>
      <c r="B145" s="255"/>
      <c r="C145" s="256"/>
      <c r="D145" s="246" t="s">
        <v>178</v>
      </c>
      <c r="E145" s="257" t="s">
        <v>1</v>
      </c>
      <c r="F145" s="258" t="s">
        <v>1010</v>
      </c>
      <c r="G145" s="256"/>
      <c r="H145" s="259">
        <v>22.800000000000001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178</v>
      </c>
      <c r="AU145" s="265" t="s">
        <v>83</v>
      </c>
      <c r="AV145" s="14" t="s">
        <v>85</v>
      </c>
      <c r="AW145" s="14" t="s">
        <v>34</v>
      </c>
      <c r="AX145" s="14" t="s">
        <v>76</v>
      </c>
      <c r="AY145" s="265" t="s">
        <v>166</v>
      </c>
    </row>
    <row r="146" s="15" customFormat="1">
      <c r="A146" s="15"/>
      <c r="B146" s="283"/>
      <c r="C146" s="284"/>
      <c r="D146" s="246" t="s">
        <v>178</v>
      </c>
      <c r="E146" s="285" t="s">
        <v>1</v>
      </c>
      <c r="F146" s="286" t="s">
        <v>952</v>
      </c>
      <c r="G146" s="284"/>
      <c r="H146" s="287">
        <v>22.800000000000001</v>
      </c>
      <c r="I146" s="288"/>
      <c r="J146" s="284"/>
      <c r="K146" s="284"/>
      <c r="L146" s="289"/>
      <c r="M146" s="290"/>
      <c r="N146" s="291"/>
      <c r="O146" s="291"/>
      <c r="P146" s="291"/>
      <c r="Q146" s="291"/>
      <c r="R146" s="291"/>
      <c r="S146" s="291"/>
      <c r="T146" s="29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93" t="s">
        <v>178</v>
      </c>
      <c r="AU146" s="293" t="s">
        <v>83</v>
      </c>
      <c r="AV146" s="15" t="s">
        <v>174</v>
      </c>
      <c r="AW146" s="15" t="s">
        <v>34</v>
      </c>
      <c r="AX146" s="15" t="s">
        <v>83</v>
      </c>
      <c r="AY146" s="293" t="s">
        <v>166</v>
      </c>
    </row>
    <row r="147" s="2" customFormat="1" ht="26.4" customHeight="1">
      <c r="A147" s="38"/>
      <c r="B147" s="39"/>
      <c r="C147" s="226" t="s">
        <v>202</v>
      </c>
      <c r="D147" s="226" t="s">
        <v>169</v>
      </c>
      <c r="E147" s="227" t="s">
        <v>1011</v>
      </c>
      <c r="F147" s="228" t="s">
        <v>1012</v>
      </c>
      <c r="G147" s="229" t="s">
        <v>533</v>
      </c>
      <c r="H147" s="230">
        <v>24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201</v>
      </c>
      <c r="AT147" s="237" t="s">
        <v>169</v>
      </c>
      <c r="AU147" s="237" t="s">
        <v>83</v>
      </c>
      <c r="AY147" s="17" t="s">
        <v>166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201</v>
      </c>
      <c r="BM147" s="237" t="s">
        <v>254</v>
      </c>
    </row>
    <row r="148" s="13" customFormat="1">
      <c r="A148" s="13"/>
      <c r="B148" s="244"/>
      <c r="C148" s="245"/>
      <c r="D148" s="246" t="s">
        <v>178</v>
      </c>
      <c r="E148" s="247" t="s">
        <v>1</v>
      </c>
      <c r="F148" s="248" t="s">
        <v>1000</v>
      </c>
      <c r="G148" s="245"/>
      <c r="H148" s="247" t="s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178</v>
      </c>
      <c r="AU148" s="254" t="s">
        <v>83</v>
      </c>
      <c r="AV148" s="13" t="s">
        <v>83</v>
      </c>
      <c r="AW148" s="13" t="s">
        <v>34</v>
      </c>
      <c r="AX148" s="13" t="s">
        <v>76</v>
      </c>
      <c r="AY148" s="254" t="s">
        <v>166</v>
      </c>
    </row>
    <row r="149" s="14" customFormat="1">
      <c r="A149" s="14"/>
      <c r="B149" s="255"/>
      <c r="C149" s="256"/>
      <c r="D149" s="246" t="s">
        <v>178</v>
      </c>
      <c r="E149" s="257" t="s">
        <v>1</v>
      </c>
      <c r="F149" s="258" t="s">
        <v>1007</v>
      </c>
      <c r="G149" s="256"/>
      <c r="H149" s="259">
        <v>24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178</v>
      </c>
      <c r="AU149" s="265" t="s">
        <v>83</v>
      </c>
      <c r="AV149" s="14" t="s">
        <v>85</v>
      </c>
      <c r="AW149" s="14" t="s">
        <v>34</v>
      </c>
      <c r="AX149" s="14" t="s">
        <v>76</v>
      </c>
      <c r="AY149" s="265" t="s">
        <v>166</v>
      </c>
    </row>
    <row r="150" s="15" customFormat="1">
      <c r="A150" s="15"/>
      <c r="B150" s="283"/>
      <c r="C150" s="284"/>
      <c r="D150" s="246" t="s">
        <v>178</v>
      </c>
      <c r="E150" s="285" t="s">
        <v>1</v>
      </c>
      <c r="F150" s="286" t="s">
        <v>952</v>
      </c>
      <c r="G150" s="284"/>
      <c r="H150" s="287">
        <v>24</v>
      </c>
      <c r="I150" s="288"/>
      <c r="J150" s="284"/>
      <c r="K150" s="284"/>
      <c r="L150" s="289"/>
      <c r="M150" s="290"/>
      <c r="N150" s="291"/>
      <c r="O150" s="291"/>
      <c r="P150" s="291"/>
      <c r="Q150" s="291"/>
      <c r="R150" s="291"/>
      <c r="S150" s="291"/>
      <c r="T150" s="29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3" t="s">
        <v>178</v>
      </c>
      <c r="AU150" s="293" t="s">
        <v>83</v>
      </c>
      <c r="AV150" s="15" t="s">
        <v>174</v>
      </c>
      <c r="AW150" s="15" t="s">
        <v>34</v>
      </c>
      <c r="AX150" s="15" t="s">
        <v>83</v>
      </c>
      <c r="AY150" s="293" t="s">
        <v>166</v>
      </c>
    </row>
    <row r="151" s="2" customFormat="1" ht="24" customHeight="1">
      <c r="A151" s="38"/>
      <c r="B151" s="39"/>
      <c r="C151" s="226" t="s">
        <v>182</v>
      </c>
      <c r="D151" s="226" t="s">
        <v>169</v>
      </c>
      <c r="E151" s="227" t="s">
        <v>1013</v>
      </c>
      <c r="F151" s="228" t="s">
        <v>1014</v>
      </c>
      <c r="G151" s="229" t="s">
        <v>373</v>
      </c>
      <c r="H151" s="230">
        <v>0.17299999999999999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201</v>
      </c>
      <c r="AT151" s="237" t="s">
        <v>169</v>
      </c>
      <c r="AU151" s="237" t="s">
        <v>83</v>
      </c>
      <c r="AY151" s="17" t="s">
        <v>166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201</v>
      </c>
      <c r="BM151" s="237" t="s">
        <v>8</v>
      </c>
    </row>
    <row r="152" s="12" customFormat="1" ht="25.92" customHeight="1">
      <c r="A152" s="12"/>
      <c r="B152" s="210"/>
      <c r="C152" s="211"/>
      <c r="D152" s="212" t="s">
        <v>75</v>
      </c>
      <c r="E152" s="213" t="s">
        <v>1015</v>
      </c>
      <c r="F152" s="213" t="s">
        <v>1016</v>
      </c>
      <c r="G152" s="211"/>
      <c r="H152" s="211"/>
      <c r="I152" s="214"/>
      <c r="J152" s="215">
        <f>BK152</f>
        <v>0</v>
      </c>
      <c r="K152" s="211"/>
      <c r="L152" s="216"/>
      <c r="M152" s="217"/>
      <c r="N152" s="218"/>
      <c r="O152" s="218"/>
      <c r="P152" s="219">
        <f>SUM(P153:P168)</f>
        <v>0</v>
      </c>
      <c r="Q152" s="218"/>
      <c r="R152" s="219">
        <f>SUM(R153:R168)</f>
        <v>0</v>
      </c>
      <c r="S152" s="218"/>
      <c r="T152" s="220">
        <f>SUM(T153:T168)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85</v>
      </c>
      <c r="AT152" s="222" t="s">
        <v>75</v>
      </c>
      <c r="AU152" s="222" t="s">
        <v>76</v>
      </c>
      <c r="AY152" s="221" t="s">
        <v>166</v>
      </c>
      <c r="BK152" s="223">
        <f>SUM(BK153:BK168)</f>
        <v>0</v>
      </c>
    </row>
    <row r="153" s="2" customFormat="1" ht="26.4" customHeight="1">
      <c r="A153" s="38"/>
      <c r="B153" s="39"/>
      <c r="C153" s="226" t="s">
        <v>218</v>
      </c>
      <c r="D153" s="226" t="s">
        <v>169</v>
      </c>
      <c r="E153" s="227" t="s">
        <v>1017</v>
      </c>
      <c r="F153" s="228" t="s">
        <v>1018</v>
      </c>
      <c r="G153" s="229" t="s">
        <v>298</v>
      </c>
      <c r="H153" s="230">
        <v>42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201</v>
      </c>
      <c r="AT153" s="237" t="s">
        <v>169</v>
      </c>
      <c r="AU153" s="237" t="s">
        <v>83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201</v>
      </c>
      <c r="BM153" s="237" t="s">
        <v>277</v>
      </c>
    </row>
    <row r="154" s="13" customFormat="1">
      <c r="A154" s="13"/>
      <c r="B154" s="244"/>
      <c r="C154" s="245"/>
      <c r="D154" s="246" t="s">
        <v>178</v>
      </c>
      <c r="E154" s="247" t="s">
        <v>1</v>
      </c>
      <c r="F154" s="248" t="s">
        <v>1000</v>
      </c>
      <c r="G154" s="245"/>
      <c r="H154" s="247" t="s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178</v>
      </c>
      <c r="AU154" s="254" t="s">
        <v>83</v>
      </c>
      <c r="AV154" s="13" t="s">
        <v>83</v>
      </c>
      <c r="AW154" s="13" t="s">
        <v>34</v>
      </c>
      <c r="AX154" s="13" t="s">
        <v>76</v>
      </c>
      <c r="AY154" s="254" t="s">
        <v>166</v>
      </c>
    </row>
    <row r="155" s="14" customFormat="1">
      <c r="A155" s="14"/>
      <c r="B155" s="255"/>
      <c r="C155" s="256"/>
      <c r="D155" s="246" t="s">
        <v>178</v>
      </c>
      <c r="E155" s="257" t="s">
        <v>1</v>
      </c>
      <c r="F155" s="258" t="s">
        <v>1019</v>
      </c>
      <c r="G155" s="256"/>
      <c r="H155" s="259">
        <v>42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178</v>
      </c>
      <c r="AU155" s="265" t="s">
        <v>83</v>
      </c>
      <c r="AV155" s="14" t="s">
        <v>85</v>
      </c>
      <c r="AW155" s="14" t="s">
        <v>34</v>
      </c>
      <c r="AX155" s="14" t="s">
        <v>76</v>
      </c>
      <c r="AY155" s="265" t="s">
        <v>166</v>
      </c>
    </row>
    <row r="156" s="15" customFormat="1">
      <c r="A156" s="15"/>
      <c r="B156" s="283"/>
      <c r="C156" s="284"/>
      <c r="D156" s="246" t="s">
        <v>178</v>
      </c>
      <c r="E156" s="285" t="s">
        <v>1</v>
      </c>
      <c r="F156" s="286" t="s">
        <v>952</v>
      </c>
      <c r="G156" s="284"/>
      <c r="H156" s="287">
        <v>42</v>
      </c>
      <c r="I156" s="288"/>
      <c r="J156" s="284"/>
      <c r="K156" s="284"/>
      <c r="L156" s="289"/>
      <c r="M156" s="290"/>
      <c r="N156" s="291"/>
      <c r="O156" s="291"/>
      <c r="P156" s="291"/>
      <c r="Q156" s="291"/>
      <c r="R156" s="291"/>
      <c r="S156" s="291"/>
      <c r="T156" s="29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3" t="s">
        <v>178</v>
      </c>
      <c r="AU156" s="293" t="s">
        <v>83</v>
      </c>
      <c r="AV156" s="15" t="s">
        <v>174</v>
      </c>
      <c r="AW156" s="15" t="s">
        <v>34</v>
      </c>
      <c r="AX156" s="15" t="s">
        <v>83</v>
      </c>
      <c r="AY156" s="293" t="s">
        <v>166</v>
      </c>
    </row>
    <row r="157" s="2" customFormat="1" ht="26.4" customHeight="1">
      <c r="A157" s="38"/>
      <c r="B157" s="39"/>
      <c r="C157" s="226" t="s">
        <v>227</v>
      </c>
      <c r="D157" s="226" t="s">
        <v>169</v>
      </c>
      <c r="E157" s="227" t="s">
        <v>1020</v>
      </c>
      <c r="F157" s="228" t="s">
        <v>1021</v>
      </c>
      <c r="G157" s="229" t="s">
        <v>298</v>
      </c>
      <c r="H157" s="230">
        <v>12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201</v>
      </c>
      <c r="AT157" s="237" t="s">
        <v>169</v>
      </c>
      <c r="AU157" s="237" t="s">
        <v>83</v>
      </c>
      <c r="AY157" s="17" t="s">
        <v>166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201</v>
      </c>
      <c r="BM157" s="237" t="s">
        <v>201</v>
      </c>
    </row>
    <row r="158" s="13" customFormat="1">
      <c r="A158" s="13"/>
      <c r="B158" s="244"/>
      <c r="C158" s="245"/>
      <c r="D158" s="246" t="s">
        <v>178</v>
      </c>
      <c r="E158" s="247" t="s">
        <v>1</v>
      </c>
      <c r="F158" s="248" t="s">
        <v>1000</v>
      </c>
      <c r="G158" s="245"/>
      <c r="H158" s="247" t="s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178</v>
      </c>
      <c r="AU158" s="254" t="s">
        <v>83</v>
      </c>
      <c r="AV158" s="13" t="s">
        <v>83</v>
      </c>
      <c r="AW158" s="13" t="s">
        <v>34</v>
      </c>
      <c r="AX158" s="13" t="s">
        <v>76</v>
      </c>
      <c r="AY158" s="254" t="s">
        <v>166</v>
      </c>
    </row>
    <row r="159" s="14" customFormat="1">
      <c r="A159" s="14"/>
      <c r="B159" s="255"/>
      <c r="C159" s="256"/>
      <c r="D159" s="246" t="s">
        <v>178</v>
      </c>
      <c r="E159" s="257" t="s">
        <v>1</v>
      </c>
      <c r="F159" s="258" t="s">
        <v>1022</v>
      </c>
      <c r="G159" s="256"/>
      <c r="H159" s="259">
        <v>12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178</v>
      </c>
      <c r="AU159" s="265" t="s">
        <v>83</v>
      </c>
      <c r="AV159" s="14" t="s">
        <v>85</v>
      </c>
      <c r="AW159" s="14" t="s">
        <v>34</v>
      </c>
      <c r="AX159" s="14" t="s">
        <v>76</v>
      </c>
      <c r="AY159" s="265" t="s">
        <v>166</v>
      </c>
    </row>
    <row r="160" s="15" customFormat="1">
      <c r="A160" s="15"/>
      <c r="B160" s="283"/>
      <c r="C160" s="284"/>
      <c r="D160" s="246" t="s">
        <v>178</v>
      </c>
      <c r="E160" s="285" t="s">
        <v>1</v>
      </c>
      <c r="F160" s="286" t="s">
        <v>952</v>
      </c>
      <c r="G160" s="284"/>
      <c r="H160" s="287">
        <v>12</v>
      </c>
      <c r="I160" s="288"/>
      <c r="J160" s="284"/>
      <c r="K160" s="284"/>
      <c r="L160" s="289"/>
      <c r="M160" s="290"/>
      <c r="N160" s="291"/>
      <c r="O160" s="291"/>
      <c r="P160" s="291"/>
      <c r="Q160" s="291"/>
      <c r="R160" s="291"/>
      <c r="S160" s="291"/>
      <c r="T160" s="29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3" t="s">
        <v>178</v>
      </c>
      <c r="AU160" s="293" t="s">
        <v>83</v>
      </c>
      <c r="AV160" s="15" t="s">
        <v>174</v>
      </c>
      <c r="AW160" s="15" t="s">
        <v>34</v>
      </c>
      <c r="AX160" s="15" t="s">
        <v>83</v>
      </c>
      <c r="AY160" s="293" t="s">
        <v>166</v>
      </c>
    </row>
    <row r="161" s="2" customFormat="1" ht="24" customHeight="1">
      <c r="A161" s="38"/>
      <c r="B161" s="39"/>
      <c r="C161" s="226" t="s">
        <v>207</v>
      </c>
      <c r="D161" s="226" t="s">
        <v>169</v>
      </c>
      <c r="E161" s="227" t="s">
        <v>1023</v>
      </c>
      <c r="F161" s="228" t="s">
        <v>1024</v>
      </c>
      <c r="G161" s="229" t="s">
        <v>298</v>
      </c>
      <c r="H161" s="230">
        <v>54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201</v>
      </c>
      <c r="AT161" s="237" t="s">
        <v>169</v>
      </c>
      <c r="AU161" s="237" t="s">
        <v>83</v>
      </c>
      <c r="AY161" s="17" t="s">
        <v>166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201</v>
      </c>
      <c r="BM161" s="237" t="s">
        <v>303</v>
      </c>
    </row>
    <row r="162" s="13" customFormat="1">
      <c r="A162" s="13"/>
      <c r="B162" s="244"/>
      <c r="C162" s="245"/>
      <c r="D162" s="246" t="s">
        <v>178</v>
      </c>
      <c r="E162" s="247" t="s">
        <v>1</v>
      </c>
      <c r="F162" s="248" t="s">
        <v>1000</v>
      </c>
      <c r="G162" s="245"/>
      <c r="H162" s="247" t="s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178</v>
      </c>
      <c r="AU162" s="254" t="s">
        <v>83</v>
      </c>
      <c r="AV162" s="13" t="s">
        <v>83</v>
      </c>
      <c r="AW162" s="13" t="s">
        <v>34</v>
      </c>
      <c r="AX162" s="13" t="s">
        <v>76</v>
      </c>
      <c r="AY162" s="254" t="s">
        <v>166</v>
      </c>
    </row>
    <row r="163" s="14" customFormat="1">
      <c r="A163" s="14"/>
      <c r="B163" s="255"/>
      <c r="C163" s="256"/>
      <c r="D163" s="246" t="s">
        <v>178</v>
      </c>
      <c r="E163" s="257" t="s">
        <v>1</v>
      </c>
      <c r="F163" s="258" t="s">
        <v>1025</v>
      </c>
      <c r="G163" s="256"/>
      <c r="H163" s="259">
        <v>54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178</v>
      </c>
      <c r="AU163" s="265" t="s">
        <v>83</v>
      </c>
      <c r="AV163" s="14" t="s">
        <v>85</v>
      </c>
      <c r="AW163" s="14" t="s">
        <v>34</v>
      </c>
      <c r="AX163" s="14" t="s">
        <v>76</v>
      </c>
      <c r="AY163" s="265" t="s">
        <v>166</v>
      </c>
    </row>
    <row r="164" s="15" customFormat="1">
      <c r="A164" s="15"/>
      <c r="B164" s="283"/>
      <c r="C164" s="284"/>
      <c r="D164" s="246" t="s">
        <v>178</v>
      </c>
      <c r="E164" s="285" t="s">
        <v>1</v>
      </c>
      <c r="F164" s="286" t="s">
        <v>952</v>
      </c>
      <c r="G164" s="284"/>
      <c r="H164" s="287">
        <v>54</v>
      </c>
      <c r="I164" s="288"/>
      <c r="J164" s="284"/>
      <c r="K164" s="284"/>
      <c r="L164" s="289"/>
      <c r="M164" s="290"/>
      <c r="N164" s="291"/>
      <c r="O164" s="291"/>
      <c r="P164" s="291"/>
      <c r="Q164" s="291"/>
      <c r="R164" s="291"/>
      <c r="S164" s="291"/>
      <c r="T164" s="29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93" t="s">
        <v>178</v>
      </c>
      <c r="AU164" s="293" t="s">
        <v>83</v>
      </c>
      <c r="AV164" s="15" t="s">
        <v>174</v>
      </c>
      <c r="AW164" s="15" t="s">
        <v>34</v>
      </c>
      <c r="AX164" s="15" t="s">
        <v>83</v>
      </c>
      <c r="AY164" s="293" t="s">
        <v>166</v>
      </c>
    </row>
    <row r="165" s="2" customFormat="1" ht="16.5" customHeight="1">
      <c r="A165" s="38"/>
      <c r="B165" s="39"/>
      <c r="C165" s="226" t="s">
        <v>254</v>
      </c>
      <c r="D165" s="226" t="s">
        <v>169</v>
      </c>
      <c r="E165" s="227" t="s">
        <v>1026</v>
      </c>
      <c r="F165" s="228" t="s">
        <v>1027</v>
      </c>
      <c r="G165" s="229" t="s">
        <v>533</v>
      </c>
      <c r="H165" s="230">
        <v>2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201</v>
      </c>
      <c r="AT165" s="237" t="s">
        <v>169</v>
      </c>
      <c r="AU165" s="237" t="s">
        <v>83</v>
      </c>
      <c r="AY165" s="17" t="s">
        <v>166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201</v>
      </c>
      <c r="BM165" s="237" t="s">
        <v>313</v>
      </c>
    </row>
    <row r="166" s="2" customFormat="1" ht="16.5" customHeight="1">
      <c r="A166" s="38"/>
      <c r="B166" s="39"/>
      <c r="C166" s="226" t="s">
        <v>261</v>
      </c>
      <c r="D166" s="226" t="s">
        <v>169</v>
      </c>
      <c r="E166" s="227" t="s">
        <v>1028</v>
      </c>
      <c r="F166" s="228" t="s">
        <v>1029</v>
      </c>
      <c r="G166" s="229" t="s">
        <v>298</v>
      </c>
      <c r="H166" s="230">
        <v>54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201</v>
      </c>
      <c r="AT166" s="237" t="s">
        <v>169</v>
      </c>
      <c r="AU166" s="237" t="s">
        <v>83</v>
      </c>
      <c r="AY166" s="17" t="s">
        <v>166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201</v>
      </c>
      <c r="BM166" s="237" t="s">
        <v>323</v>
      </c>
    </row>
    <row r="167" s="2" customFormat="1" ht="48" customHeight="1">
      <c r="A167" s="38"/>
      <c r="B167" s="39"/>
      <c r="C167" s="226" t="s">
        <v>8</v>
      </c>
      <c r="D167" s="226" t="s">
        <v>169</v>
      </c>
      <c r="E167" s="227" t="s">
        <v>1030</v>
      </c>
      <c r="F167" s="228" t="s">
        <v>1031</v>
      </c>
      <c r="G167" s="229" t="s">
        <v>1032</v>
      </c>
      <c r="H167" s="230">
        <v>6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201</v>
      </c>
      <c r="AT167" s="237" t="s">
        <v>169</v>
      </c>
      <c r="AU167" s="237" t="s">
        <v>83</v>
      </c>
      <c r="AY167" s="17" t="s">
        <v>166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201</v>
      </c>
      <c r="BM167" s="237" t="s">
        <v>335</v>
      </c>
    </row>
    <row r="168" s="2" customFormat="1" ht="24" customHeight="1">
      <c r="A168" s="38"/>
      <c r="B168" s="39"/>
      <c r="C168" s="226" t="s">
        <v>271</v>
      </c>
      <c r="D168" s="226" t="s">
        <v>169</v>
      </c>
      <c r="E168" s="227" t="s">
        <v>1033</v>
      </c>
      <c r="F168" s="228" t="s">
        <v>1034</v>
      </c>
      <c r="G168" s="229" t="s">
        <v>373</v>
      </c>
      <c r="H168" s="230">
        <v>0.121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201</v>
      </c>
      <c r="AT168" s="237" t="s">
        <v>169</v>
      </c>
      <c r="AU168" s="237" t="s">
        <v>83</v>
      </c>
      <c r="AY168" s="17" t="s">
        <v>166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201</v>
      </c>
      <c r="BM168" s="237" t="s">
        <v>349</v>
      </c>
    </row>
    <row r="169" s="12" customFormat="1" ht="25.92" customHeight="1">
      <c r="A169" s="12"/>
      <c r="B169" s="210"/>
      <c r="C169" s="211"/>
      <c r="D169" s="212" t="s">
        <v>75</v>
      </c>
      <c r="E169" s="213" t="s">
        <v>1035</v>
      </c>
      <c r="F169" s="213" t="s">
        <v>1036</v>
      </c>
      <c r="G169" s="211"/>
      <c r="H169" s="211"/>
      <c r="I169" s="214"/>
      <c r="J169" s="215">
        <f>BK169</f>
        <v>0</v>
      </c>
      <c r="K169" s="211"/>
      <c r="L169" s="216"/>
      <c r="M169" s="217"/>
      <c r="N169" s="218"/>
      <c r="O169" s="218"/>
      <c r="P169" s="219">
        <f>P170+P200</f>
        <v>0</v>
      </c>
      <c r="Q169" s="218"/>
      <c r="R169" s="219">
        <f>R170+R200</f>
        <v>0</v>
      </c>
      <c r="S169" s="218"/>
      <c r="T169" s="220">
        <f>T170+T200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85</v>
      </c>
      <c r="AT169" s="222" t="s">
        <v>75</v>
      </c>
      <c r="AU169" s="222" t="s">
        <v>76</v>
      </c>
      <c r="AY169" s="221" t="s">
        <v>166</v>
      </c>
      <c r="BK169" s="223">
        <f>BK170+BK200</f>
        <v>0</v>
      </c>
    </row>
    <row r="170" s="12" customFormat="1" ht="22.8" customHeight="1">
      <c r="A170" s="12"/>
      <c r="B170" s="210"/>
      <c r="C170" s="211"/>
      <c r="D170" s="212" t="s">
        <v>75</v>
      </c>
      <c r="E170" s="224" t="s">
        <v>1037</v>
      </c>
      <c r="F170" s="224" t="s">
        <v>1038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SUM(P171:P199)</f>
        <v>0</v>
      </c>
      <c r="Q170" s="218"/>
      <c r="R170" s="219">
        <f>SUM(R171:R199)</f>
        <v>0</v>
      </c>
      <c r="S170" s="218"/>
      <c r="T170" s="220">
        <f>SUM(T171:T199)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83</v>
      </c>
      <c r="AT170" s="222" t="s">
        <v>75</v>
      </c>
      <c r="AU170" s="222" t="s">
        <v>83</v>
      </c>
      <c r="AY170" s="221" t="s">
        <v>166</v>
      </c>
      <c r="BK170" s="223">
        <f>SUM(BK171:BK199)</f>
        <v>0</v>
      </c>
    </row>
    <row r="171" s="2" customFormat="1" ht="16.5" customHeight="1">
      <c r="A171" s="38"/>
      <c r="B171" s="39"/>
      <c r="C171" s="226" t="s">
        <v>277</v>
      </c>
      <c r="D171" s="226" t="s">
        <v>169</v>
      </c>
      <c r="E171" s="227" t="s">
        <v>1039</v>
      </c>
      <c r="F171" s="228" t="s">
        <v>1040</v>
      </c>
      <c r="G171" s="229" t="s">
        <v>198</v>
      </c>
      <c r="H171" s="230">
        <v>8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174</v>
      </c>
      <c r="AT171" s="237" t="s">
        <v>169</v>
      </c>
      <c r="AU171" s="237" t="s">
        <v>85</v>
      </c>
      <c r="AY171" s="17" t="s">
        <v>166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174</v>
      </c>
      <c r="BM171" s="237" t="s">
        <v>361</v>
      </c>
    </row>
    <row r="172" s="13" customFormat="1">
      <c r="A172" s="13"/>
      <c r="B172" s="244"/>
      <c r="C172" s="245"/>
      <c r="D172" s="246" t="s">
        <v>178</v>
      </c>
      <c r="E172" s="247" t="s">
        <v>1</v>
      </c>
      <c r="F172" s="248" t="s">
        <v>1000</v>
      </c>
      <c r="G172" s="245"/>
      <c r="H172" s="247" t="s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178</v>
      </c>
      <c r="AU172" s="254" t="s">
        <v>85</v>
      </c>
      <c r="AV172" s="13" t="s">
        <v>83</v>
      </c>
      <c r="AW172" s="13" t="s">
        <v>34</v>
      </c>
      <c r="AX172" s="13" t="s">
        <v>76</v>
      </c>
      <c r="AY172" s="254" t="s">
        <v>166</v>
      </c>
    </row>
    <row r="173" s="14" customFormat="1">
      <c r="A173" s="14"/>
      <c r="B173" s="255"/>
      <c r="C173" s="256"/>
      <c r="D173" s="246" t="s">
        <v>178</v>
      </c>
      <c r="E173" s="257" t="s">
        <v>1</v>
      </c>
      <c r="F173" s="258" t="s">
        <v>1041</v>
      </c>
      <c r="G173" s="256"/>
      <c r="H173" s="259">
        <v>8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178</v>
      </c>
      <c r="AU173" s="265" t="s">
        <v>85</v>
      </c>
      <c r="AV173" s="14" t="s">
        <v>85</v>
      </c>
      <c r="AW173" s="14" t="s">
        <v>34</v>
      </c>
      <c r="AX173" s="14" t="s">
        <v>76</v>
      </c>
      <c r="AY173" s="265" t="s">
        <v>166</v>
      </c>
    </row>
    <row r="174" s="15" customFormat="1">
      <c r="A174" s="15"/>
      <c r="B174" s="283"/>
      <c r="C174" s="284"/>
      <c r="D174" s="246" t="s">
        <v>178</v>
      </c>
      <c r="E174" s="285" t="s">
        <v>1</v>
      </c>
      <c r="F174" s="286" t="s">
        <v>952</v>
      </c>
      <c r="G174" s="284"/>
      <c r="H174" s="287">
        <v>8</v>
      </c>
      <c r="I174" s="288"/>
      <c r="J174" s="284"/>
      <c r="K174" s="284"/>
      <c r="L174" s="289"/>
      <c r="M174" s="290"/>
      <c r="N174" s="291"/>
      <c r="O174" s="291"/>
      <c r="P174" s="291"/>
      <c r="Q174" s="291"/>
      <c r="R174" s="291"/>
      <c r="S174" s="291"/>
      <c r="T174" s="29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3" t="s">
        <v>178</v>
      </c>
      <c r="AU174" s="293" t="s">
        <v>85</v>
      </c>
      <c r="AV174" s="15" t="s">
        <v>174</v>
      </c>
      <c r="AW174" s="15" t="s">
        <v>34</v>
      </c>
      <c r="AX174" s="15" t="s">
        <v>83</v>
      </c>
      <c r="AY174" s="293" t="s">
        <v>166</v>
      </c>
    </row>
    <row r="175" s="2" customFormat="1" ht="24" customHeight="1">
      <c r="A175" s="38"/>
      <c r="B175" s="39"/>
      <c r="C175" s="226" t="s">
        <v>283</v>
      </c>
      <c r="D175" s="226" t="s">
        <v>169</v>
      </c>
      <c r="E175" s="227" t="s">
        <v>1042</v>
      </c>
      <c r="F175" s="228" t="s">
        <v>1043</v>
      </c>
      <c r="G175" s="229" t="s">
        <v>198</v>
      </c>
      <c r="H175" s="230">
        <v>8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174</v>
      </c>
      <c r="AT175" s="237" t="s">
        <v>169</v>
      </c>
      <c r="AU175" s="237" t="s">
        <v>85</v>
      </c>
      <c r="AY175" s="17" t="s">
        <v>166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174</v>
      </c>
      <c r="BM175" s="237" t="s">
        <v>376</v>
      </c>
    </row>
    <row r="176" s="13" customFormat="1">
      <c r="A176" s="13"/>
      <c r="B176" s="244"/>
      <c r="C176" s="245"/>
      <c r="D176" s="246" t="s">
        <v>178</v>
      </c>
      <c r="E176" s="247" t="s">
        <v>1</v>
      </c>
      <c r="F176" s="248" t="s">
        <v>1044</v>
      </c>
      <c r="G176" s="245"/>
      <c r="H176" s="247" t="s">
        <v>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178</v>
      </c>
      <c r="AU176" s="254" t="s">
        <v>85</v>
      </c>
      <c r="AV176" s="13" t="s">
        <v>83</v>
      </c>
      <c r="AW176" s="13" t="s">
        <v>34</v>
      </c>
      <c r="AX176" s="13" t="s">
        <v>76</v>
      </c>
      <c r="AY176" s="254" t="s">
        <v>166</v>
      </c>
    </row>
    <row r="177" s="14" customFormat="1">
      <c r="A177" s="14"/>
      <c r="B177" s="255"/>
      <c r="C177" s="256"/>
      <c r="D177" s="246" t="s">
        <v>178</v>
      </c>
      <c r="E177" s="257" t="s">
        <v>1</v>
      </c>
      <c r="F177" s="258" t="s">
        <v>1041</v>
      </c>
      <c r="G177" s="256"/>
      <c r="H177" s="259">
        <v>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178</v>
      </c>
      <c r="AU177" s="265" t="s">
        <v>85</v>
      </c>
      <c r="AV177" s="14" t="s">
        <v>85</v>
      </c>
      <c r="AW177" s="14" t="s">
        <v>34</v>
      </c>
      <c r="AX177" s="14" t="s">
        <v>76</v>
      </c>
      <c r="AY177" s="265" t="s">
        <v>166</v>
      </c>
    </row>
    <row r="178" s="15" customFormat="1">
      <c r="A178" s="15"/>
      <c r="B178" s="283"/>
      <c r="C178" s="284"/>
      <c r="D178" s="246" t="s">
        <v>178</v>
      </c>
      <c r="E178" s="285" t="s">
        <v>1</v>
      </c>
      <c r="F178" s="286" t="s">
        <v>952</v>
      </c>
      <c r="G178" s="284"/>
      <c r="H178" s="287">
        <v>8</v>
      </c>
      <c r="I178" s="288"/>
      <c r="J178" s="284"/>
      <c r="K178" s="284"/>
      <c r="L178" s="289"/>
      <c r="M178" s="290"/>
      <c r="N178" s="291"/>
      <c r="O178" s="291"/>
      <c r="P178" s="291"/>
      <c r="Q178" s="291"/>
      <c r="R178" s="291"/>
      <c r="S178" s="291"/>
      <c r="T178" s="29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3" t="s">
        <v>178</v>
      </c>
      <c r="AU178" s="293" t="s">
        <v>85</v>
      </c>
      <c r="AV178" s="15" t="s">
        <v>174</v>
      </c>
      <c r="AW178" s="15" t="s">
        <v>34</v>
      </c>
      <c r="AX178" s="15" t="s">
        <v>83</v>
      </c>
      <c r="AY178" s="293" t="s">
        <v>166</v>
      </c>
    </row>
    <row r="179" s="2" customFormat="1" ht="40.8" customHeight="1">
      <c r="A179" s="38"/>
      <c r="B179" s="39"/>
      <c r="C179" s="226" t="s">
        <v>201</v>
      </c>
      <c r="D179" s="226" t="s">
        <v>169</v>
      </c>
      <c r="E179" s="227" t="s">
        <v>1045</v>
      </c>
      <c r="F179" s="228" t="s">
        <v>1046</v>
      </c>
      <c r="G179" s="229" t="s">
        <v>198</v>
      </c>
      <c r="H179" s="230">
        <v>4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174</v>
      </c>
      <c r="AT179" s="237" t="s">
        <v>169</v>
      </c>
      <c r="AU179" s="237" t="s">
        <v>85</v>
      </c>
      <c r="AY179" s="17" t="s">
        <v>166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174</v>
      </c>
      <c r="BM179" s="237" t="s">
        <v>386</v>
      </c>
    </row>
    <row r="180" s="13" customFormat="1">
      <c r="A180" s="13"/>
      <c r="B180" s="244"/>
      <c r="C180" s="245"/>
      <c r="D180" s="246" t="s">
        <v>178</v>
      </c>
      <c r="E180" s="247" t="s">
        <v>1</v>
      </c>
      <c r="F180" s="248" t="s">
        <v>1000</v>
      </c>
      <c r="G180" s="245"/>
      <c r="H180" s="247" t="s">
        <v>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178</v>
      </c>
      <c r="AU180" s="254" t="s">
        <v>85</v>
      </c>
      <c r="AV180" s="13" t="s">
        <v>83</v>
      </c>
      <c r="AW180" s="13" t="s">
        <v>34</v>
      </c>
      <c r="AX180" s="13" t="s">
        <v>76</v>
      </c>
      <c r="AY180" s="254" t="s">
        <v>166</v>
      </c>
    </row>
    <row r="181" s="14" customFormat="1">
      <c r="A181" s="14"/>
      <c r="B181" s="255"/>
      <c r="C181" s="256"/>
      <c r="D181" s="246" t="s">
        <v>178</v>
      </c>
      <c r="E181" s="257" t="s">
        <v>1</v>
      </c>
      <c r="F181" s="258" t="s">
        <v>1047</v>
      </c>
      <c r="G181" s="256"/>
      <c r="H181" s="259">
        <v>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178</v>
      </c>
      <c r="AU181" s="265" t="s">
        <v>85</v>
      </c>
      <c r="AV181" s="14" t="s">
        <v>85</v>
      </c>
      <c r="AW181" s="14" t="s">
        <v>34</v>
      </c>
      <c r="AX181" s="14" t="s">
        <v>76</v>
      </c>
      <c r="AY181" s="265" t="s">
        <v>166</v>
      </c>
    </row>
    <row r="182" s="15" customFormat="1">
      <c r="A182" s="15"/>
      <c r="B182" s="283"/>
      <c r="C182" s="284"/>
      <c r="D182" s="246" t="s">
        <v>178</v>
      </c>
      <c r="E182" s="285" t="s">
        <v>1</v>
      </c>
      <c r="F182" s="286" t="s">
        <v>952</v>
      </c>
      <c r="G182" s="284"/>
      <c r="H182" s="287">
        <v>4</v>
      </c>
      <c r="I182" s="288"/>
      <c r="J182" s="284"/>
      <c r="K182" s="284"/>
      <c r="L182" s="289"/>
      <c r="M182" s="290"/>
      <c r="N182" s="291"/>
      <c r="O182" s="291"/>
      <c r="P182" s="291"/>
      <c r="Q182" s="291"/>
      <c r="R182" s="291"/>
      <c r="S182" s="291"/>
      <c r="T182" s="29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3" t="s">
        <v>178</v>
      </c>
      <c r="AU182" s="293" t="s">
        <v>85</v>
      </c>
      <c r="AV182" s="15" t="s">
        <v>174</v>
      </c>
      <c r="AW182" s="15" t="s">
        <v>34</v>
      </c>
      <c r="AX182" s="15" t="s">
        <v>83</v>
      </c>
      <c r="AY182" s="293" t="s">
        <v>166</v>
      </c>
    </row>
    <row r="183" s="2" customFormat="1" ht="16.5" customHeight="1">
      <c r="A183" s="38"/>
      <c r="B183" s="39"/>
      <c r="C183" s="226" t="s">
        <v>295</v>
      </c>
      <c r="D183" s="226" t="s">
        <v>169</v>
      </c>
      <c r="E183" s="227" t="s">
        <v>1048</v>
      </c>
      <c r="F183" s="228" t="s">
        <v>1049</v>
      </c>
      <c r="G183" s="229" t="s">
        <v>198</v>
      </c>
      <c r="H183" s="230">
        <v>4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174</v>
      </c>
      <c r="AT183" s="237" t="s">
        <v>169</v>
      </c>
      <c r="AU183" s="237" t="s">
        <v>85</v>
      </c>
      <c r="AY183" s="17" t="s">
        <v>166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174</v>
      </c>
      <c r="BM183" s="237" t="s">
        <v>411</v>
      </c>
    </row>
    <row r="184" s="13" customFormat="1">
      <c r="A184" s="13"/>
      <c r="B184" s="244"/>
      <c r="C184" s="245"/>
      <c r="D184" s="246" t="s">
        <v>178</v>
      </c>
      <c r="E184" s="247" t="s">
        <v>1</v>
      </c>
      <c r="F184" s="248" t="s">
        <v>1050</v>
      </c>
      <c r="G184" s="245"/>
      <c r="H184" s="247" t="s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178</v>
      </c>
      <c r="AU184" s="254" t="s">
        <v>85</v>
      </c>
      <c r="AV184" s="13" t="s">
        <v>83</v>
      </c>
      <c r="AW184" s="13" t="s">
        <v>34</v>
      </c>
      <c r="AX184" s="13" t="s">
        <v>76</v>
      </c>
      <c r="AY184" s="254" t="s">
        <v>166</v>
      </c>
    </row>
    <row r="185" s="14" customFormat="1">
      <c r="A185" s="14"/>
      <c r="B185" s="255"/>
      <c r="C185" s="256"/>
      <c r="D185" s="246" t="s">
        <v>178</v>
      </c>
      <c r="E185" s="257" t="s">
        <v>1</v>
      </c>
      <c r="F185" s="258" t="s">
        <v>174</v>
      </c>
      <c r="G185" s="256"/>
      <c r="H185" s="259">
        <v>4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178</v>
      </c>
      <c r="AU185" s="265" t="s">
        <v>85</v>
      </c>
      <c r="AV185" s="14" t="s">
        <v>85</v>
      </c>
      <c r="AW185" s="14" t="s">
        <v>34</v>
      </c>
      <c r="AX185" s="14" t="s">
        <v>83</v>
      </c>
      <c r="AY185" s="265" t="s">
        <v>166</v>
      </c>
    </row>
    <row r="186" s="2" customFormat="1" ht="40.8" customHeight="1">
      <c r="A186" s="38"/>
      <c r="B186" s="39"/>
      <c r="C186" s="226" t="s">
        <v>303</v>
      </c>
      <c r="D186" s="226" t="s">
        <v>169</v>
      </c>
      <c r="E186" s="227" t="s">
        <v>1051</v>
      </c>
      <c r="F186" s="228" t="s">
        <v>1052</v>
      </c>
      <c r="G186" s="229" t="s">
        <v>198</v>
      </c>
      <c r="H186" s="230">
        <v>8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174</v>
      </c>
      <c r="AT186" s="237" t="s">
        <v>169</v>
      </c>
      <c r="AU186" s="237" t="s">
        <v>85</v>
      </c>
      <c r="AY186" s="17" t="s">
        <v>166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174</v>
      </c>
      <c r="BM186" s="237" t="s">
        <v>423</v>
      </c>
    </row>
    <row r="187" s="13" customFormat="1">
      <c r="A187" s="13"/>
      <c r="B187" s="244"/>
      <c r="C187" s="245"/>
      <c r="D187" s="246" t="s">
        <v>178</v>
      </c>
      <c r="E187" s="247" t="s">
        <v>1</v>
      </c>
      <c r="F187" s="248" t="s">
        <v>1000</v>
      </c>
      <c r="G187" s="245"/>
      <c r="H187" s="247" t="s">
        <v>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178</v>
      </c>
      <c r="AU187" s="254" t="s">
        <v>85</v>
      </c>
      <c r="AV187" s="13" t="s">
        <v>83</v>
      </c>
      <c r="AW187" s="13" t="s">
        <v>34</v>
      </c>
      <c r="AX187" s="13" t="s">
        <v>76</v>
      </c>
      <c r="AY187" s="254" t="s">
        <v>166</v>
      </c>
    </row>
    <row r="188" s="14" customFormat="1">
      <c r="A188" s="14"/>
      <c r="B188" s="255"/>
      <c r="C188" s="256"/>
      <c r="D188" s="246" t="s">
        <v>178</v>
      </c>
      <c r="E188" s="257" t="s">
        <v>1</v>
      </c>
      <c r="F188" s="258" t="s">
        <v>1041</v>
      </c>
      <c r="G188" s="256"/>
      <c r="H188" s="259">
        <v>8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178</v>
      </c>
      <c r="AU188" s="265" t="s">
        <v>85</v>
      </c>
      <c r="AV188" s="14" t="s">
        <v>85</v>
      </c>
      <c r="AW188" s="14" t="s">
        <v>34</v>
      </c>
      <c r="AX188" s="14" t="s">
        <v>76</v>
      </c>
      <c r="AY188" s="265" t="s">
        <v>166</v>
      </c>
    </row>
    <row r="189" s="15" customFormat="1">
      <c r="A189" s="15"/>
      <c r="B189" s="283"/>
      <c r="C189" s="284"/>
      <c r="D189" s="246" t="s">
        <v>178</v>
      </c>
      <c r="E189" s="285" t="s">
        <v>1</v>
      </c>
      <c r="F189" s="286" t="s">
        <v>952</v>
      </c>
      <c r="G189" s="284"/>
      <c r="H189" s="287">
        <v>8</v>
      </c>
      <c r="I189" s="288"/>
      <c r="J189" s="284"/>
      <c r="K189" s="284"/>
      <c r="L189" s="289"/>
      <c r="M189" s="290"/>
      <c r="N189" s="291"/>
      <c r="O189" s="291"/>
      <c r="P189" s="291"/>
      <c r="Q189" s="291"/>
      <c r="R189" s="291"/>
      <c r="S189" s="291"/>
      <c r="T189" s="29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3" t="s">
        <v>178</v>
      </c>
      <c r="AU189" s="293" t="s">
        <v>85</v>
      </c>
      <c r="AV189" s="15" t="s">
        <v>174</v>
      </c>
      <c r="AW189" s="15" t="s">
        <v>34</v>
      </c>
      <c r="AX189" s="15" t="s">
        <v>83</v>
      </c>
      <c r="AY189" s="293" t="s">
        <v>166</v>
      </c>
    </row>
    <row r="190" s="2" customFormat="1" ht="26.4" customHeight="1">
      <c r="A190" s="38"/>
      <c r="B190" s="39"/>
      <c r="C190" s="226" t="s">
        <v>308</v>
      </c>
      <c r="D190" s="226" t="s">
        <v>169</v>
      </c>
      <c r="E190" s="227" t="s">
        <v>1053</v>
      </c>
      <c r="F190" s="228" t="s">
        <v>1054</v>
      </c>
      <c r="G190" s="229" t="s">
        <v>198</v>
      </c>
      <c r="H190" s="230">
        <v>8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174</v>
      </c>
      <c r="AT190" s="237" t="s">
        <v>169</v>
      </c>
      <c r="AU190" s="237" t="s">
        <v>85</v>
      </c>
      <c r="AY190" s="17" t="s">
        <v>166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174</v>
      </c>
      <c r="BM190" s="237" t="s">
        <v>435</v>
      </c>
    </row>
    <row r="191" s="13" customFormat="1">
      <c r="A191" s="13"/>
      <c r="B191" s="244"/>
      <c r="C191" s="245"/>
      <c r="D191" s="246" t="s">
        <v>178</v>
      </c>
      <c r="E191" s="247" t="s">
        <v>1</v>
      </c>
      <c r="F191" s="248" t="s">
        <v>1055</v>
      </c>
      <c r="G191" s="245"/>
      <c r="H191" s="247" t="s">
        <v>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178</v>
      </c>
      <c r="AU191" s="254" t="s">
        <v>85</v>
      </c>
      <c r="AV191" s="13" t="s">
        <v>83</v>
      </c>
      <c r="AW191" s="13" t="s">
        <v>34</v>
      </c>
      <c r="AX191" s="13" t="s">
        <v>76</v>
      </c>
      <c r="AY191" s="254" t="s">
        <v>166</v>
      </c>
    </row>
    <row r="192" s="14" customFormat="1">
      <c r="A192" s="14"/>
      <c r="B192" s="255"/>
      <c r="C192" s="256"/>
      <c r="D192" s="246" t="s">
        <v>178</v>
      </c>
      <c r="E192" s="257" t="s">
        <v>1</v>
      </c>
      <c r="F192" s="258" t="s">
        <v>1041</v>
      </c>
      <c r="G192" s="256"/>
      <c r="H192" s="259">
        <v>8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178</v>
      </c>
      <c r="AU192" s="265" t="s">
        <v>85</v>
      </c>
      <c r="AV192" s="14" t="s">
        <v>85</v>
      </c>
      <c r="AW192" s="14" t="s">
        <v>34</v>
      </c>
      <c r="AX192" s="14" t="s">
        <v>76</v>
      </c>
      <c r="AY192" s="265" t="s">
        <v>166</v>
      </c>
    </row>
    <row r="193" s="15" customFormat="1">
      <c r="A193" s="15"/>
      <c r="B193" s="283"/>
      <c r="C193" s="284"/>
      <c r="D193" s="246" t="s">
        <v>178</v>
      </c>
      <c r="E193" s="285" t="s">
        <v>1</v>
      </c>
      <c r="F193" s="286" t="s">
        <v>952</v>
      </c>
      <c r="G193" s="284"/>
      <c r="H193" s="287">
        <v>8</v>
      </c>
      <c r="I193" s="288"/>
      <c r="J193" s="284"/>
      <c r="K193" s="284"/>
      <c r="L193" s="289"/>
      <c r="M193" s="290"/>
      <c r="N193" s="291"/>
      <c r="O193" s="291"/>
      <c r="P193" s="291"/>
      <c r="Q193" s="291"/>
      <c r="R193" s="291"/>
      <c r="S193" s="291"/>
      <c r="T193" s="29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93" t="s">
        <v>178</v>
      </c>
      <c r="AU193" s="293" t="s">
        <v>85</v>
      </c>
      <c r="AV193" s="15" t="s">
        <v>174</v>
      </c>
      <c r="AW193" s="15" t="s">
        <v>34</v>
      </c>
      <c r="AX193" s="15" t="s">
        <v>83</v>
      </c>
      <c r="AY193" s="293" t="s">
        <v>166</v>
      </c>
    </row>
    <row r="194" s="2" customFormat="1" ht="16.5" customHeight="1">
      <c r="A194" s="38"/>
      <c r="B194" s="39"/>
      <c r="C194" s="226" t="s">
        <v>313</v>
      </c>
      <c r="D194" s="226" t="s">
        <v>169</v>
      </c>
      <c r="E194" s="227" t="s">
        <v>1056</v>
      </c>
      <c r="F194" s="228" t="s">
        <v>1057</v>
      </c>
      <c r="G194" s="229" t="s">
        <v>198</v>
      </c>
      <c r="H194" s="230">
        <v>8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174</v>
      </c>
      <c r="AT194" s="237" t="s">
        <v>169</v>
      </c>
      <c r="AU194" s="237" t="s">
        <v>85</v>
      </c>
      <c r="AY194" s="17" t="s">
        <v>166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174</v>
      </c>
      <c r="BM194" s="237" t="s">
        <v>446</v>
      </c>
    </row>
    <row r="195" s="2" customFormat="1" ht="26.4" customHeight="1">
      <c r="A195" s="38"/>
      <c r="B195" s="39"/>
      <c r="C195" s="226" t="s">
        <v>7</v>
      </c>
      <c r="D195" s="226" t="s">
        <v>169</v>
      </c>
      <c r="E195" s="227" t="s">
        <v>1058</v>
      </c>
      <c r="F195" s="228" t="s">
        <v>1059</v>
      </c>
      <c r="G195" s="229" t="s">
        <v>198</v>
      </c>
      <c r="H195" s="230">
        <v>8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174</v>
      </c>
      <c r="AT195" s="237" t="s">
        <v>169</v>
      </c>
      <c r="AU195" s="237" t="s">
        <v>85</v>
      </c>
      <c r="AY195" s="17" t="s">
        <v>166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174</v>
      </c>
      <c r="BM195" s="237" t="s">
        <v>457</v>
      </c>
    </row>
    <row r="196" s="13" customFormat="1">
      <c r="A196" s="13"/>
      <c r="B196" s="244"/>
      <c r="C196" s="245"/>
      <c r="D196" s="246" t="s">
        <v>178</v>
      </c>
      <c r="E196" s="247" t="s">
        <v>1</v>
      </c>
      <c r="F196" s="248" t="s">
        <v>1060</v>
      </c>
      <c r="G196" s="245"/>
      <c r="H196" s="247" t="s">
        <v>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178</v>
      </c>
      <c r="AU196" s="254" t="s">
        <v>85</v>
      </c>
      <c r="AV196" s="13" t="s">
        <v>83</v>
      </c>
      <c r="AW196" s="13" t="s">
        <v>34</v>
      </c>
      <c r="AX196" s="13" t="s">
        <v>76</v>
      </c>
      <c r="AY196" s="254" t="s">
        <v>166</v>
      </c>
    </row>
    <row r="197" s="14" customFormat="1">
      <c r="A197" s="14"/>
      <c r="B197" s="255"/>
      <c r="C197" s="256"/>
      <c r="D197" s="246" t="s">
        <v>178</v>
      </c>
      <c r="E197" s="257" t="s">
        <v>1</v>
      </c>
      <c r="F197" s="258" t="s">
        <v>1041</v>
      </c>
      <c r="G197" s="256"/>
      <c r="H197" s="259">
        <v>8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178</v>
      </c>
      <c r="AU197" s="265" t="s">
        <v>85</v>
      </c>
      <c r="AV197" s="14" t="s">
        <v>85</v>
      </c>
      <c r="AW197" s="14" t="s">
        <v>34</v>
      </c>
      <c r="AX197" s="14" t="s">
        <v>76</v>
      </c>
      <c r="AY197" s="265" t="s">
        <v>166</v>
      </c>
    </row>
    <row r="198" s="15" customFormat="1">
      <c r="A198" s="15"/>
      <c r="B198" s="283"/>
      <c r="C198" s="284"/>
      <c r="D198" s="246" t="s">
        <v>178</v>
      </c>
      <c r="E198" s="285" t="s">
        <v>1</v>
      </c>
      <c r="F198" s="286" t="s">
        <v>952</v>
      </c>
      <c r="G198" s="284"/>
      <c r="H198" s="287">
        <v>8</v>
      </c>
      <c r="I198" s="288"/>
      <c r="J198" s="284"/>
      <c r="K198" s="284"/>
      <c r="L198" s="289"/>
      <c r="M198" s="290"/>
      <c r="N198" s="291"/>
      <c r="O198" s="291"/>
      <c r="P198" s="291"/>
      <c r="Q198" s="291"/>
      <c r="R198" s="291"/>
      <c r="S198" s="291"/>
      <c r="T198" s="29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93" t="s">
        <v>178</v>
      </c>
      <c r="AU198" s="293" t="s">
        <v>85</v>
      </c>
      <c r="AV198" s="15" t="s">
        <v>174</v>
      </c>
      <c r="AW198" s="15" t="s">
        <v>34</v>
      </c>
      <c r="AX198" s="15" t="s">
        <v>83</v>
      </c>
      <c r="AY198" s="293" t="s">
        <v>166</v>
      </c>
    </row>
    <row r="199" s="2" customFormat="1" ht="16.5" customHeight="1">
      <c r="A199" s="38"/>
      <c r="B199" s="39"/>
      <c r="C199" s="226" t="s">
        <v>323</v>
      </c>
      <c r="D199" s="226" t="s">
        <v>169</v>
      </c>
      <c r="E199" s="227" t="s">
        <v>1061</v>
      </c>
      <c r="F199" s="228" t="s">
        <v>1062</v>
      </c>
      <c r="G199" s="229" t="s">
        <v>1032</v>
      </c>
      <c r="H199" s="230">
        <v>2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174</v>
      </c>
      <c r="AT199" s="237" t="s">
        <v>169</v>
      </c>
      <c r="AU199" s="237" t="s">
        <v>85</v>
      </c>
      <c r="AY199" s="17" t="s">
        <v>166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174</v>
      </c>
      <c r="BM199" s="237" t="s">
        <v>470</v>
      </c>
    </row>
    <row r="200" s="12" customFormat="1" ht="22.8" customHeight="1">
      <c r="A200" s="12"/>
      <c r="B200" s="210"/>
      <c r="C200" s="211"/>
      <c r="D200" s="212" t="s">
        <v>75</v>
      </c>
      <c r="E200" s="224" t="s">
        <v>1063</v>
      </c>
      <c r="F200" s="224" t="s">
        <v>1064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SUM(P201:P205)</f>
        <v>0</v>
      </c>
      <c r="Q200" s="218"/>
      <c r="R200" s="219">
        <f>SUM(R201:R205)</f>
        <v>0</v>
      </c>
      <c r="S200" s="218"/>
      <c r="T200" s="220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83</v>
      </c>
      <c r="AT200" s="222" t="s">
        <v>75</v>
      </c>
      <c r="AU200" s="222" t="s">
        <v>83</v>
      </c>
      <c r="AY200" s="221" t="s">
        <v>166</v>
      </c>
      <c r="BK200" s="223">
        <f>SUM(BK201:BK205)</f>
        <v>0</v>
      </c>
    </row>
    <row r="201" s="2" customFormat="1" ht="24" customHeight="1">
      <c r="A201" s="38"/>
      <c r="B201" s="39"/>
      <c r="C201" s="226" t="s">
        <v>329</v>
      </c>
      <c r="D201" s="226" t="s">
        <v>169</v>
      </c>
      <c r="E201" s="227" t="s">
        <v>1065</v>
      </c>
      <c r="F201" s="228" t="s">
        <v>1066</v>
      </c>
      <c r="G201" s="229" t="s">
        <v>198</v>
      </c>
      <c r="H201" s="230">
        <v>2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174</v>
      </c>
      <c r="AT201" s="237" t="s">
        <v>169</v>
      </c>
      <c r="AU201" s="237" t="s">
        <v>85</v>
      </c>
      <c r="AY201" s="17" t="s">
        <v>166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174</v>
      </c>
      <c r="BM201" s="237" t="s">
        <v>482</v>
      </c>
    </row>
    <row r="202" s="13" customFormat="1">
      <c r="A202" s="13"/>
      <c r="B202" s="244"/>
      <c r="C202" s="245"/>
      <c r="D202" s="246" t="s">
        <v>178</v>
      </c>
      <c r="E202" s="247" t="s">
        <v>1</v>
      </c>
      <c r="F202" s="248" t="s">
        <v>1055</v>
      </c>
      <c r="G202" s="245"/>
      <c r="H202" s="247" t="s">
        <v>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178</v>
      </c>
      <c r="AU202" s="254" t="s">
        <v>85</v>
      </c>
      <c r="AV202" s="13" t="s">
        <v>83</v>
      </c>
      <c r="AW202" s="13" t="s">
        <v>34</v>
      </c>
      <c r="AX202" s="13" t="s">
        <v>76</v>
      </c>
      <c r="AY202" s="254" t="s">
        <v>166</v>
      </c>
    </row>
    <row r="203" s="14" customFormat="1">
      <c r="A203" s="14"/>
      <c r="B203" s="255"/>
      <c r="C203" s="256"/>
      <c r="D203" s="246" t="s">
        <v>178</v>
      </c>
      <c r="E203" s="257" t="s">
        <v>1</v>
      </c>
      <c r="F203" s="258" t="s">
        <v>1067</v>
      </c>
      <c r="G203" s="256"/>
      <c r="H203" s="259">
        <v>2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178</v>
      </c>
      <c r="AU203" s="265" t="s">
        <v>85</v>
      </c>
      <c r="AV203" s="14" t="s">
        <v>85</v>
      </c>
      <c r="AW203" s="14" t="s">
        <v>34</v>
      </c>
      <c r="AX203" s="14" t="s">
        <v>76</v>
      </c>
      <c r="AY203" s="265" t="s">
        <v>166</v>
      </c>
    </row>
    <row r="204" s="15" customFormat="1">
      <c r="A204" s="15"/>
      <c r="B204" s="283"/>
      <c r="C204" s="284"/>
      <c r="D204" s="246" t="s">
        <v>178</v>
      </c>
      <c r="E204" s="285" t="s">
        <v>1</v>
      </c>
      <c r="F204" s="286" t="s">
        <v>952</v>
      </c>
      <c r="G204" s="284"/>
      <c r="H204" s="287">
        <v>2</v>
      </c>
      <c r="I204" s="288"/>
      <c r="J204" s="284"/>
      <c r="K204" s="284"/>
      <c r="L204" s="289"/>
      <c r="M204" s="290"/>
      <c r="N204" s="291"/>
      <c r="O204" s="291"/>
      <c r="P204" s="291"/>
      <c r="Q204" s="291"/>
      <c r="R204" s="291"/>
      <c r="S204" s="291"/>
      <c r="T204" s="29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3" t="s">
        <v>178</v>
      </c>
      <c r="AU204" s="293" t="s">
        <v>85</v>
      </c>
      <c r="AV204" s="15" t="s">
        <v>174</v>
      </c>
      <c r="AW204" s="15" t="s">
        <v>34</v>
      </c>
      <c r="AX204" s="15" t="s">
        <v>83</v>
      </c>
      <c r="AY204" s="293" t="s">
        <v>166</v>
      </c>
    </row>
    <row r="205" s="2" customFormat="1" ht="16.5" customHeight="1">
      <c r="A205" s="38"/>
      <c r="B205" s="39"/>
      <c r="C205" s="226" t="s">
        <v>335</v>
      </c>
      <c r="D205" s="226" t="s">
        <v>169</v>
      </c>
      <c r="E205" s="227" t="s">
        <v>1068</v>
      </c>
      <c r="F205" s="228" t="s">
        <v>1069</v>
      </c>
      <c r="G205" s="229" t="s">
        <v>373</v>
      </c>
      <c r="H205" s="230">
        <v>0.012999999999999999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174</v>
      </c>
      <c r="AT205" s="237" t="s">
        <v>169</v>
      </c>
      <c r="AU205" s="237" t="s">
        <v>85</v>
      </c>
      <c r="AY205" s="17" t="s">
        <v>166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174</v>
      </c>
      <c r="BM205" s="237" t="s">
        <v>495</v>
      </c>
    </row>
    <row r="206" s="12" customFormat="1" ht="25.92" customHeight="1">
      <c r="A206" s="12"/>
      <c r="B206" s="210"/>
      <c r="C206" s="211"/>
      <c r="D206" s="212" t="s">
        <v>75</v>
      </c>
      <c r="E206" s="213" t="s">
        <v>539</v>
      </c>
      <c r="F206" s="213" t="s">
        <v>540</v>
      </c>
      <c r="G206" s="211"/>
      <c r="H206" s="211"/>
      <c r="I206" s="214"/>
      <c r="J206" s="215">
        <f>BK206</f>
        <v>0</v>
      </c>
      <c r="K206" s="211"/>
      <c r="L206" s="216"/>
      <c r="M206" s="217"/>
      <c r="N206" s="218"/>
      <c r="O206" s="218"/>
      <c r="P206" s="219">
        <f>SUM(P207:P209)</f>
        <v>0</v>
      </c>
      <c r="Q206" s="218"/>
      <c r="R206" s="219">
        <f>SUM(R207:R209)</f>
        <v>0</v>
      </c>
      <c r="S206" s="218"/>
      <c r="T206" s="220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85</v>
      </c>
      <c r="AT206" s="222" t="s">
        <v>75</v>
      </c>
      <c r="AU206" s="222" t="s">
        <v>76</v>
      </c>
      <c r="AY206" s="221" t="s">
        <v>166</v>
      </c>
      <c r="BK206" s="223">
        <f>SUM(BK207:BK209)</f>
        <v>0</v>
      </c>
    </row>
    <row r="207" s="2" customFormat="1" ht="48" customHeight="1">
      <c r="A207" s="38"/>
      <c r="B207" s="39"/>
      <c r="C207" s="226" t="s">
        <v>341</v>
      </c>
      <c r="D207" s="226" t="s">
        <v>169</v>
      </c>
      <c r="E207" s="227" t="s">
        <v>1070</v>
      </c>
      <c r="F207" s="228" t="s">
        <v>1071</v>
      </c>
      <c r="G207" s="229" t="s">
        <v>1072</v>
      </c>
      <c r="H207" s="230">
        <v>3.7799999999999998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201</v>
      </c>
      <c r="AT207" s="237" t="s">
        <v>169</v>
      </c>
      <c r="AU207" s="237" t="s">
        <v>83</v>
      </c>
      <c r="AY207" s="17" t="s">
        <v>166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201</v>
      </c>
      <c r="BM207" s="237" t="s">
        <v>505</v>
      </c>
    </row>
    <row r="208" s="2" customFormat="1" ht="48" customHeight="1">
      <c r="A208" s="38"/>
      <c r="B208" s="39"/>
      <c r="C208" s="226" t="s">
        <v>349</v>
      </c>
      <c r="D208" s="226" t="s">
        <v>169</v>
      </c>
      <c r="E208" s="227" t="s">
        <v>1073</v>
      </c>
      <c r="F208" s="228" t="s">
        <v>1074</v>
      </c>
      <c r="G208" s="229" t="s">
        <v>1072</v>
      </c>
      <c r="H208" s="230">
        <v>5.6699999999999999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201</v>
      </c>
      <c r="AT208" s="237" t="s">
        <v>169</v>
      </c>
      <c r="AU208" s="237" t="s">
        <v>83</v>
      </c>
      <c r="AY208" s="17" t="s">
        <v>166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201</v>
      </c>
      <c r="BM208" s="237" t="s">
        <v>515</v>
      </c>
    </row>
    <row r="209" s="2" customFormat="1" ht="24" customHeight="1">
      <c r="A209" s="38"/>
      <c r="B209" s="39"/>
      <c r="C209" s="226" t="s">
        <v>355</v>
      </c>
      <c r="D209" s="226" t="s">
        <v>169</v>
      </c>
      <c r="E209" s="227" t="s">
        <v>1075</v>
      </c>
      <c r="F209" s="228" t="s">
        <v>1076</v>
      </c>
      <c r="G209" s="229" t="s">
        <v>373</v>
      </c>
      <c r="H209" s="230">
        <v>0.0089999999999999993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201</v>
      </c>
      <c r="AT209" s="237" t="s">
        <v>169</v>
      </c>
      <c r="AU209" s="237" t="s">
        <v>83</v>
      </c>
      <c r="AY209" s="17" t="s">
        <v>166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201</v>
      </c>
      <c r="BM209" s="237" t="s">
        <v>530</v>
      </c>
    </row>
    <row r="210" s="12" customFormat="1" ht="25.92" customHeight="1">
      <c r="A210" s="12"/>
      <c r="B210" s="210"/>
      <c r="C210" s="211"/>
      <c r="D210" s="212" t="s">
        <v>75</v>
      </c>
      <c r="E210" s="213" t="s">
        <v>1077</v>
      </c>
      <c r="F210" s="213" t="s">
        <v>1078</v>
      </c>
      <c r="G210" s="211"/>
      <c r="H210" s="211"/>
      <c r="I210" s="214"/>
      <c r="J210" s="215">
        <f>BK210</f>
        <v>0</v>
      </c>
      <c r="K210" s="211"/>
      <c r="L210" s="216"/>
      <c r="M210" s="217"/>
      <c r="N210" s="218"/>
      <c r="O210" s="218"/>
      <c r="P210" s="219">
        <f>SUM(P211:P218)</f>
        <v>0</v>
      </c>
      <c r="Q210" s="218"/>
      <c r="R210" s="219">
        <f>SUM(R211:R218)</f>
        <v>0</v>
      </c>
      <c r="S210" s="218"/>
      <c r="T210" s="220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85</v>
      </c>
      <c r="AT210" s="222" t="s">
        <v>75</v>
      </c>
      <c r="AU210" s="222" t="s">
        <v>76</v>
      </c>
      <c r="AY210" s="221" t="s">
        <v>166</v>
      </c>
      <c r="BK210" s="223">
        <f>SUM(BK211:BK218)</f>
        <v>0</v>
      </c>
    </row>
    <row r="211" s="2" customFormat="1" ht="24" customHeight="1">
      <c r="A211" s="38"/>
      <c r="B211" s="39"/>
      <c r="C211" s="226" t="s">
        <v>361</v>
      </c>
      <c r="D211" s="226" t="s">
        <v>169</v>
      </c>
      <c r="E211" s="227" t="s">
        <v>1079</v>
      </c>
      <c r="F211" s="228" t="s">
        <v>1080</v>
      </c>
      <c r="G211" s="229" t="s">
        <v>172</v>
      </c>
      <c r="H211" s="230">
        <v>32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201</v>
      </c>
      <c r="AT211" s="237" t="s">
        <v>169</v>
      </c>
      <c r="AU211" s="237" t="s">
        <v>83</v>
      </c>
      <c r="AY211" s="17" t="s">
        <v>166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201</v>
      </c>
      <c r="BM211" s="237" t="s">
        <v>541</v>
      </c>
    </row>
    <row r="212" s="13" customFormat="1">
      <c r="A212" s="13"/>
      <c r="B212" s="244"/>
      <c r="C212" s="245"/>
      <c r="D212" s="246" t="s">
        <v>178</v>
      </c>
      <c r="E212" s="247" t="s">
        <v>1</v>
      </c>
      <c r="F212" s="248" t="s">
        <v>1000</v>
      </c>
      <c r="G212" s="245"/>
      <c r="H212" s="247" t="s">
        <v>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178</v>
      </c>
      <c r="AU212" s="254" t="s">
        <v>83</v>
      </c>
      <c r="AV212" s="13" t="s">
        <v>83</v>
      </c>
      <c r="AW212" s="13" t="s">
        <v>34</v>
      </c>
      <c r="AX212" s="13" t="s">
        <v>76</v>
      </c>
      <c r="AY212" s="254" t="s">
        <v>166</v>
      </c>
    </row>
    <row r="213" s="14" customFormat="1">
      <c r="A213" s="14"/>
      <c r="B213" s="255"/>
      <c r="C213" s="256"/>
      <c r="D213" s="246" t="s">
        <v>178</v>
      </c>
      <c r="E213" s="257" t="s">
        <v>1</v>
      </c>
      <c r="F213" s="258" t="s">
        <v>1081</v>
      </c>
      <c r="G213" s="256"/>
      <c r="H213" s="259">
        <v>32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178</v>
      </c>
      <c r="AU213" s="265" t="s">
        <v>83</v>
      </c>
      <c r="AV213" s="14" t="s">
        <v>85</v>
      </c>
      <c r="AW213" s="14" t="s">
        <v>34</v>
      </c>
      <c r="AX213" s="14" t="s">
        <v>76</v>
      </c>
      <c r="AY213" s="265" t="s">
        <v>166</v>
      </c>
    </row>
    <row r="214" s="15" customFormat="1">
      <c r="A214" s="15"/>
      <c r="B214" s="283"/>
      <c r="C214" s="284"/>
      <c r="D214" s="246" t="s">
        <v>178</v>
      </c>
      <c r="E214" s="285" t="s">
        <v>1</v>
      </c>
      <c r="F214" s="286" t="s">
        <v>952</v>
      </c>
      <c r="G214" s="284"/>
      <c r="H214" s="287">
        <v>32</v>
      </c>
      <c r="I214" s="288"/>
      <c r="J214" s="284"/>
      <c r="K214" s="284"/>
      <c r="L214" s="289"/>
      <c r="M214" s="290"/>
      <c r="N214" s="291"/>
      <c r="O214" s="291"/>
      <c r="P214" s="291"/>
      <c r="Q214" s="291"/>
      <c r="R214" s="291"/>
      <c r="S214" s="291"/>
      <c r="T214" s="29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3" t="s">
        <v>178</v>
      </c>
      <c r="AU214" s="293" t="s">
        <v>83</v>
      </c>
      <c r="AV214" s="15" t="s">
        <v>174</v>
      </c>
      <c r="AW214" s="15" t="s">
        <v>34</v>
      </c>
      <c r="AX214" s="15" t="s">
        <v>83</v>
      </c>
      <c r="AY214" s="293" t="s">
        <v>166</v>
      </c>
    </row>
    <row r="215" s="2" customFormat="1" ht="24" customHeight="1">
      <c r="A215" s="38"/>
      <c r="B215" s="39"/>
      <c r="C215" s="226" t="s">
        <v>370</v>
      </c>
      <c r="D215" s="226" t="s">
        <v>169</v>
      </c>
      <c r="E215" s="227" t="s">
        <v>1082</v>
      </c>
      <c r="F215" s="228" t="s">
        <v>1083</v>
      </c>
      <c r="G215" s="229" t="s">
        <v>298</v>
      </c>
      <c r="H215" s="230">
        <v>54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201</v>
      </c>
      <c r="AT215" s="237" t="s">
        <v>169</v>
      </c>
      <c r="AU215" s="237" t="s">
        <v>83</v>
      </c>
      <c r="AY215" s="17" t="s">
        <v>166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201</v>
      </c>
      <c r="BM215" s="237" t="s">
        <v>552</v>
      </c>
    </row>
    <row r="216" s="13" customFormat="1">
      <c r="A216" s="13"/>
      <c r="B216" s="244"/>
      <c r="C216" s="245"/>
      <c r="D216" s="246" t="s">
        <v>178</v>
      </c>
      <c r="E216" s="247" t="s">
        <v>1</v>
      </c>
      <c r="F216" s="248" t="s">
        <v>1000</v>
      </c>
      <c r="G216" s="245"/>
      <c r="H216" s="247" t="s">
        <v>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4" t="s">
        <v>178</v>
      </c>
      <c r="AU216" s="254" t="s">
        <v>83</v>
      </c>
      <c r="AV216" s="13" t="s">
        <v>83</v>
      </c>
      <c r="AW216" s="13" t="s">
        <v>34</v>
      </c>
      <c r="AX216" s="13" t="s">
        <v>76</v>
      </c>
      <c r="AY216" s="254" t="s">
        <v>166</v>
      </c>
    </row>
    <row r="217" s="14" customFormat="1">
      <c r="A217" s="14"/>
      <c r="B217" s="255"/>
      <c r="C217" s="256"/>
      <c r="D217" s="246" t="s">
        <v>178</v>
      </c>
      <c r="E217" s="257" t="s">
        <v>1</v>
      </c>
      <c r="F217" s="258" t="s">
        <v>1025</v>
      </c>
      <c r="G217" s="256"/>
      <c r="H217" s="259">
        <v>54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178</v>
      </c>
      <c r="AU217" s="265" t="s">
        <v>83</v>
      </c>
      <c r="AV217" s="14" t="s">
        <v>85</v>
      </c>
      <c r="AW217" s="14" t="s">
        <v>34</v>
      </c>
      <c r="AX217" s="14" t="s">
        <v>76</v>
      </c>
      <c r="AY217" s="265" t="s">
        <v>166</v>
      </c>
    </row>
    <row r="218" s="15" customFormat="1">
      <c r="A218" s="15"/>
      <c r="B218" s="283"/>
      <c r="C218" s="284"/>
      <c r="D218" s="246" t="s">
        <v>178</v>
      </c>
      <c r="E218" s="285" t="s">
        <v>1</v>
      </c>
      <c r="F218" s="286" t="s">
        <v>952</v>
      </c>
      <c r="G218" s="284"/>
      <c r="H218" s="287">
        <v>54</v>
      </c>
      <c r="I218" s="288"/>
      <c r="J218" s="284"/>
      <c r="K218" s="284"/>
      <c r="L218" s="289"/>
      <c r="M218" s="290"/>
      <c r="N218" s="291"/>
      <c r="O218" s="291"/>
      <c r="P218" s="291"/>
      <c r="Q218" s="291"/>
      <c r="R218" s="291"/>
      <c r="S218" s="291"/>
      <c r="T218" s="29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3" t="s">
        <v>178</v>
      </c>
      <c r="AU218" s="293" t="s">
        <v>83</v>
      </c>
      <c r="AV218" s="15" t="s">
        <v>174</v>
      </c>
      <c r="AW218" s="15" t="s">
        <v>34</v>
      </c>
      <c r="AX218" s="15" t="s">
        <v>83</v>
      </c>
      <c r="AY218" s="293" t="s">
        <v>166</v>
      </c>
    </row>
    <row r="219" s="12" customFormat="1" ht="25.92" customHeight="1">
      <c r="A219" s="12"/>
      <c r="B219" s="210"/>
      <c r="C219" s="211"/>
      <c r="D219" s="212" t="s">
        <v>75</v>
      </c>
      <c r="E219" s="213" t="s">
        <v>1084</v>
      </c>
      <c r="F219" s="213" t="s">
        <v>1085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SUM(P220:P228)</f>
        <v>0</v>
      </c>
      <c r="Q219" s="218"/>
      <c r="R219" s="219">
        <f>SUM(R220:R228)</f>
        <v>0</v>
      </c>
      <c r="S219" s="218"/>
      <c r="T219" s="220">
        <f>SUM(T220:T228)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83</v>
      </c>
      <c r="AT219" s="222" t="s">
        <v>75</v>
      </c>
      <c r="AU219" s="222" t="s">
        <v>76</v>
      </c>
      <c r="AY219" s="221" t="s">
        <v>166</v>
      </c>
      <c r="BK219" s="223">
        <f>SUM(BK220:BK228)</f>
        <v>0</v>
      </c>
    </row>
    <row r="220" s="2" customFormat="1" ht="16.5" customHeight="1">
      <c r="A220" s="38"/>
      <c r="B220" s="39"/>
      <c r="C220" s="226" t="s">
        <v>376</v>
      </c>
      <c r="D220" s="226" t="s">
        <v>169</v>
      </c>
      <c r="E220" s="227" t="s">
        <v>1086</v>
      </c>
      <c r="F220" s="228" t="s">
        <v>1087</v>
      </c>
      <c r="G220" s="229" t="s">
        <v>298</v>
      </c>
      <c r="H220" s="230">
        <v>16</v>
      </c>
      <c r="I220" s="231"/>
      <c r="J220" s="232">
        <f>ROUND(I220*H220,2)</f>
        <v>0</v>
      </c>
      <c r="K220" s="228" t="s">
        <v>1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174</v>
      </c>
      <c r="AT220" s="237" t="s">
        <v>169</v>
      </c>
      <c r="AU220" s="237" t="s">
        <v>83</v>
      </c>
      <c r="AY220" s="17" t="s">
        <v>166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174</v>
      </c>
      <c r="BM220" s="237" t="s">
        <v>559</v>
      </c>
    </row>
    <row r="221" s="13" customFormat="1">
      <c r="A221" s="13"/>
      <c r="B221" s="244"/>
      <c r="C221" s="245"/>
      <c r="D221" s="246" t="s">
        <v>178</v>
      </c>
      <c r="E221" s="247" t="s">
        <v>1</v>
      </c>
      <c r="F221" s="248" t="s">
        <v>1000</v>
      </c>
      <c r="G221" s="245"/>
      <c r="H221" s="247" t="s">
        <v>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178</v>
      </c>
      <c r="AU221" s="254" t="s">
        <v>83</v>
      </c>
      <c r="AV221" s="13" t="s">
        <v>83</v>
      </c>
      <c r="AW221" s="13" t="s">
        <v>34</v>
      </c>
      <c r="AX221" s="13" t="s">
        <v>76</v>
      </c>
      <c r="AY221" s="254" t="s">
        <v>166</v>
      </c>
    </row>
    <row r="222" s="14" customFormat="1">
      <c r="A222" s="14"/>
      <c r="B222" s="255"/>
      <c r="C222" s="256"/>
      <c r="D222" s="246" t="s">
        <v>178</v>
      </c>
      <c r="E222" s="257" t="s">
        <v>1</v>
      </c>
      <c r="F222" s="258" t="s">
        <v>1088</v>
      </c>
      <c r="G222" s="256"/>
      <c r="H222" s="259">
        <v>16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178</v>
      </c>
      <c r="AU222" s="265" t="s">
        <v>83</v>
      </c>
      <c r="AV222" s="14" t="s">
        <v>85</v>
      </c>
      <c r="AW222" s="14" t="s">
        <v>34</v>
      </c>
      <c r="AX222" s="14" t="s">
        <v>76</v>
      </c>
      <c r="AY222" s="265" t="s">
        <v>166</v>
      </c>
    </row>
    <row r="223" s="15" customFormat="1">
      <c r="A223" s="15"/>
      <c r="B223" s="283"/>
      <c r="C223" s="284"/>
      <c r="D223" s="246" t="s">
        <v>178</v>
      </c>
      <c r="E223" s="285" t="s">
        <v>1</v>
      </c>
      <c r="F223" s="286" t="s">
        <v>952</v>
      </c>
      <c r="G223" s="284"/>
      <c r="H223" s="287">
        <v>16</v>
      </c>
      <c r="I223" s="288"/>
      <c r="J223" s="284"/>
      <c r="K223" s="284"/>
      <c r="L223" s="289"/>
      <c r="M223" s="290"/>
      <c r="N223" s="291"/>
      <c r="O223" s="291"/>
      <c r="P223" s="291"/>
      <c r="Q223" s="291"/>
      <c r="R223" s="291"/>
      <c r="S223" s="291"/>
      <c r="T223" s="29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3" t="s">
        <v>178</v>
      </c>
      <c r="AU223" s="293" t="s">
        <v>83</v>
      </c>
      <c r="AV223" s="15" t="s">
        <v>174</v>
      </c>
      <c r="AW223" s="15" t="s">
        <v>34</v>
      </c>
      <c r="AX223" s="15" t="s">
        <v>83</v>
      </c>
      <c r="AY223" s="293" t="s">
        <v>166</v>
      </c>
    </row>
    <row r="224" s="2" customFormat="1" ht="16.5" customHeight="1">
      <c r="A224" s="38"/>
      <c r="B224" s="39"/>
      <c r="C224" s="226" t="s">
        <v>381</v>
      </c>
      <c r="D224" s="226" t="s">
        <v>169</v>
      </c>
      <c r="E224" s="227" t="s">
        <v>1089</v>
      </c>
      <c r="F224" s="228" t="s">
        <v>1090</v>
      </c>
      <c r="G224" s="229" t="s">
        <v>533</v>
      </c>
      <c r="H224" s="230">
        <v>7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174</v>
      </c>
      <c r="AT224" s="237" t="s">
        <v>169</v>
      </c>
      <c r="AU224" s="237" t="s">
        <v>83</v>
      </c>
      <c r="AY224" s="17" t="s">
        <v>166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174</v>
      </c>
      <c r="BM224" s="237" t="s">
        <v>567</v>
      </c>
    </row>
    <row r="225" s="13" customFormat="1">
      <c r="A225" s="13"/>
      <c r="B225" s="244"/>
      <c r="C225" s="245"/>
      <c r="D225" s="246" t="s">
        <v>178</v>
      </c>
      <c r="E225" s="247" t="s">
        <v>1</v>
      </c>
      <c r="F225" s="248" t="s">
        <v>1000</v>
      </c>
      <c r="G225" s="245"/>
      <c r="H225" s="247" t="s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178</v>
      </c>
      <c r="AU225" s="254" t="s">
        <v>83</v>
      </c>
      <c r="AV225" s="13" t="s">
        <v>83</v>
      </c>
      <c r="AW225" s="13" t="s">
        <v>34</v>
      </c>
      <c r="AX225" s="13" t="s">
        <v>76</v>
      </c>
      <c r="AY225" s="254" t="s">
        <v>166</v>
      </c>
    </row>
    <row r="226" s="14" customFormat="1">
      <c r="A226" s="14"/>
      <c r="B226" s="255"/>
      <c r="C226" s="256"/>
      <c r="D226" s="246" t="s">
        <v>178</v>
      </c>
      <c r="E226" s="257" t="s">
        <v>1</v>
      </c>
      <c r="F226" s="258" t="s">
        <v>1091</v>
      </c>
      <c r="G226" s="256"/>
      <c r="H226" s="259">
        <v>7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178</v>
      </c>
      <c r="AU226" s="265" t="s">
        <v>83</v>
      </c>
      <c r="AV226" s="14" t="s">
        <v>85</v>
      </c>
      <c r="AW226" s="14" t="s">
        <v>34</v>
      </c>
      <c r="AX226" s="14" t="s">
        <v>76</v>
      </c>
      <c r="AY226" s="265" t="s">
        <v>166</v>
      </c>
    </row>
    <row r="227" s="15" customFormat="1">
      <c r="A227" s="15"/>
      <c r="B227" s="283"/>
      <c r="C227" s="284"/>
      <c r="D227" s="246" t="s">
        <v>178</v>
      </c>
      <c r="E227" s="285" t="s">
        <v>1</v>
      </c>
      <c r="F227" s="286" t="s">
        <v>952</v>
      </c>
      <c r="G227" s="284"/>
      <c r="H227" s="287">
        <v>7</v>
      </c>
      <c r="I227" s="288"/>
      <c r="J227" s="284"/>
      <c r="K227" s="284"/>
      <c r="L227" s="289"/>
      <c r="M227" s="290"/>
      <c r="N227" s="291"/>
      <c r="O227" s="291"/>
      <c r="P227" s="291"/>
      <c r="Q227" s="291"/>
      <c r="R227" s="291"/>
      <c r="S227" s="291"/>
      <c r="T227" s="29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3" t="s">
        <v>178</v>
      </c>
      <c r="AU227" s="293" t="s">
        <v>83</v>
      </c>
      <c r="AV227" s="15" t="s">
        <v>174</v>
      </c>
      <c r="AW227" s="15" t="s">
        <v>34</v>
      </c>
      <c r="AX227" s="15" t="s">
        <v>83</v>
      </c>
      <c r="AY227" s="293" t="s">
        <v>166</v>
      </c>
    </row>
    <row r="228" s="2" customFormat="1" ht="16.5" customHeight="1">
      <c r="A228" s="38"/>
      <c r="B228" s="39"/>
      <c r="C228" s="226" t="s">
        <v>386</v>
      </c>
      <c r="D228" s="226" t="s">
        <v>169</v>
      </c>
      <c r="E228" s="227" t="s">
        <v>1092</v>
      </c>
      <c r="F228" s="228" t="s">
        <v>1093</v>
      </c>
      <c r="G228" s="229" t="s">
        <v>1094</v>
      </c>
      <c r="H228" s="230">
        <v>0.183</v>
      </c>
      <c r="I228" s="231"/>
      <c r="J228" s="232">
        <f>ROUND(I228*H228,2)</f>
        <v>0</v>
      </c>
      <c r="K228" s="228" t="s">
        <v>1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174</v>
      </c>
      <c r="AT228" s="237" t="s">
        <v>169</v>
      </c>
      <c r="AU228" s="237" t="s">
        <v>83</v>
      </c>
      <c r="AY228" s="17" t="s">
        <v>166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174</v>
      </c>
      <c r="BM228" s="237" t="s">
        <v>575</v>
      </c>
    </row>
    <row r="229" s="12" customFormat="1" ht="25.92" customHeight="1">
      <c r="A229" s="12"/>
      <c r="B229" s="210"/>
      <c r="C229" s="211"/>
      <c r="D229" s="212" t="s">
        <v>75</v>
      </c>
      <c r="E229" s="213" t="s">
        <v>1095</v>
      </c>
      <c r="F229" s="213" t="s">
        <v>1096</v>
      </c>
      <c r="G229" s="211"/>
      <c r="H229" s="211"/>
      <c r="I229" s="214"/>
      <c r="J229" s="215">
        <f>BK229</f>
        <v>0</v>
      </c>
      <c r="K229" s="211"/>
      <c r="L229" s="216"/>
      <c r="M229" s="217"/>
      <c r="N229" s="218"/>
      <c r="O229" s="218"/>
      <c r="P229" s="219">
        <f>SUM(P230:P239)</f>
        <v>0</v>
      </c>
      <c r="Q229" s="218"/>
      <c r="R229" s="219">
        <f>SUM(R230:R239)</f>
        <v>0</v>
      </c>
      <c r="S229" s="218"/>
      <c r="T229" s="220">
        <f>SUM(T230:T239)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83</v>
      </c>
      <c r="AT229" s="222" t="s">
        <v>75</v>
      </c>
      <c r="AU229" s="222" t="s">
        <v>76</v>
      </c>
      <c r="AY229" s="221" t="s">
        <v>166</v>
      </c>
      <c r="BK229" s="223">
        <f>SUM(BK230:BK239)</f>
        <v>0</v>
      </c>
    </row>
    <row r="230" s="2" customFormat="1" ht="24" customHeight="1">
      <c r="A230" s="38"/>
      <c r="B230" s="39"/>
      <c r="C230" s="226" t="s">
        <v>392</v>
      </c>
      <c r="D230" s="226" t="s">
        <v>169</v>
      </c>
      <c r="E230" s="227" t="s">
        <v>1097</v>
      </c>
      <c r="F230" s="228" t="s">
        <v>1098</v>
      </c>
      <c r="G230" s="229" t="s">
        <v>1099</v>
      </c>
      <c r="H230" s="230">
        <v>2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174</v>
      </c>
      <c r="AT230" s="237" t="s">
        <v>169</v>
      </c>
      <c r="AU230" s="237" t="s">
        <v>83</v>
      </c>
      <c r="AY230" s="17" t="s">
        <v>166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174</v>
      </c>
      <c r="BM230" s="237" t="s">
        <v>587</v>
      </c>
    </row>
    <row r="231" s="2" customFormat="1" ht="60" customHeight="1">
      <c r="A231" s="38"/>
      <c r="B231" s="39"/>
      <c r="C231" s="226" t="s">
        <v>397</v>
      </c>
      <c r="D231" s="226" t="s">
        <v>169</v>
      </c>
      <c r="E231" s="227" t="s">
        <v>1100</v>
      </c>
      <c r="F231" s="228" t="s">
        <v>1101</v>
      </c>
      <c r="G231" s="229" t="s">
        <v>533</v>
      </c>
      <c r="H231" s="230">
        <v>4</v>
      </c>
      <c r="I231" s="231"/>
      <c r="J231" s="232">
        <f>ROUND(I231*H231,2)</f>
        <v>0</v>
      </c>
      <c r="K231" s="228" t="s">
        <v>1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174</v>
      </c>
      <c r="AT231" s="237" t="s">
        <v>169</v>
      </c>
      <c r="AU231" s="237" t="s">
        <v>83</v>
      </c>
      <c r="AY231" s="17" t="s">
        <v>166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174</v>
      </c>
      <c r="BM231" s="237" t="s">
        <v>601</v>
      </c>
    </row>
    <row r="232" s="2" customFormat="1" ht="26.4" customHeight="1">
      <c r="A232" s="38"/>
      <c r="B232" s="39"/>
      <c r="C232" s="226" t="s">
        <v>402</v>
      </c>
      <c r="D232" s="226" t="s">
        <v>169</v>
      </c>
      <c r="E232" s="227" t="s">
        <v>1102</v>
      </c>
      <c r="F232" s="228" t="s">
        <v>1103</v>
      </c>
      <c r="G232" s="229" t="s">
        <v>1104</v>
      </c>
      <c r="H232" s="230">
        <v>1</v>
      </c>
      <c r="I232" s="231"/>
      <c r="J232" s="232">
        <f>ROUND(I232*H232,2)</f>
        <v>0</v>
      </c>
      <c r="K232" s="228" t="s">
        <v>1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174</v>
      </c>
      <c r="AT232" s="237" t="s">
        <v>169</v>
      </c>
      <c r="AU232" s="237" t="s">
        <v>83</v>
      </c>
      <c r="AY232" s="17" t="s">
        <v>166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174</v>
      </c>
      <c r="BM232" s="237" t="s">
        <v>610</v>
      </c>
    </row>
    <row r="233" s="2" customFormat="1" ht="16.5" customHeight="1">
      <c r="A233" s="38"/>
      <c r="B233" s="39"/>
      <c r="C233" s="226" t="s">
        <v>411</v>
      </c>
      <c r="D233" s="226" t="s">
        <v>169</v>
      </c>
      <c r="E233" s="227" t="s">
        <v>1105</v>
      </c>
      <c r="F233" s="228" t="s">
        <v>1106</v>
      </c>
      <c r="G233" s="229" t="s">
        <v>1032</v>
      </c>
      <c r="H233" s="230">
        <v>48</v>
      </c>
      <c r="I233" s="231"/>
      <c r="J233" s="232">
        <f>ROUND(I233*H233,2)</f>
        <v>0</v>
      </c>
      <c r="K233" s="228" t="s">
        <v>1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174</v>
      </c>
      <c r="AT233" s="237" t="s">
        <v>169</v>
      </c>
      <c r="AU233" s="237" t="s">
        <v>83</v>
      </c>
      <c r="AY233" s="17" t="s">
        <v>166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174</v>
      </c>
      <c r="BM233" s="237" t="s">
        <v>619</v>
      </c>
    </row>
    <row r="234" s="2" customFormat="1" ht="24" customHeight="1">
      <c r="A234" s="38"/>
      <c r="B234" s="39"/>
      <c r="C234" s="226" t="s">
        <v>417</v>
      </c>
      <c r="D234" s="226" t="s">
        <v>169</v>
      </c>
      <c r="E234" s="227" t="s">
        <v>1107</v>
      </c>
      <c r="F234" s="228" t="s">
        <v>1108</v>
      </c>
      <c r="G234" s="229" t="s">
        <v>1032</v>
      </c>
      <c r="H234" s="230">
        <v>6</v>
      </c>
      <c r="I234" s="231"/>
      <c r="J234" s="232">
        <f>ROUND(I234*H234,2)</f>
        <v>0</v>
      </c>
      <c r="K234" s="228" t="s">
        <v>1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174</v>
      </c>
      <c r="AT234" s="237" t="s">
        <v>169</v>
      </c>
      <c r="AU234" s="237" t="s">
        <v>83</v>
      </c>
      <c r="AY234" s="17" t="s">
        <v>166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174</v>
      </c>
      <c r="BM234" s="237" t="s">
        <v>627</v>
      </c>
    </row>
    <row r="235" s="2" customFormat="1" ht="16.5" customHeight="1">
      <c r="A235" s="38"/>
      <c r="B235" s="39"/>
      <c r="C235" s="226" t="s">
        <v>423</v>
      </c>
      <c r="D235" s="226" t="s">
        <v>169</v>
      </c>
      <c r="E235" s="227" t="s">
        <v>1109</v>
      </c>
      <c r="F235" s="228" t="s">
        <v>1110</v>
      </c>
      <c r="G235" s="229" t="s">
        <v>1111</v>
      </c>
      <c r="H235" s="230">
        <v>12</v>
      </c>
      <c r="I235" s="231"/>
      <c r="J235" s="232">
        <f>ROUND(I235*H235,2)</f>
        <v>0</v>
      </c>
      <c r="K235" s="228" t="s">
        <v>1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174</v>
      </c>
      <c r="AT235" s="237" t="s">
        <v>169</v>
      </c>
      <c r="AU235" s="237" t="s">
        <v>83</v>
      </c>
      <c r="AY235" s="17" t="s">
        <v>166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174</v>
      </c>
      <c r="BM235" s="237" t="s">
        <v>635</v>
      </c>
    </row>
    <row r="236" s="2" customFormat="1" ht="16.5" customHeight="1">
      <c r="A236" s="38"/>
      <c r="B236" s="39"/>
      <c r="C236" s="226" t="s">
        <v>430</v>
      </c>
      <c r="D236" s="226" t="s">
        <v>169</v>
      </c>
      <c r="E236" s="227" t="s">
        <v>1112</v>
      </c>
      <c r="F236" s="228" t="s">
        <v>1113</v>
      </c>
      <c r="G236" s="229" t="s">
        <v>1032</v>
      </c>
      <c r="H236" s="230">
        <v>24</v>
      </c>
      <c r="I236" s="231"/>
      <c r="J236" s="232">
        <f>ROUND(I236*H236,2)</f>
        <v>0</v>
      </c>
      <c r="K236" s="228" t="s">
        <v>1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174</v>
      </c>
      <c r="AT236" s="237" t="s">
        <v>169</v>
      </c>
      <c r="AU236" s="237" t="s">
        <v>83</v>
      </c>
      <c r="AY236" s="17" t="s">
        <v>166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174</v>
      </c>
      <c r="BM236" s="237" t="s">
        <v>648</v>
      </c>
    </row>
    <row r="237" s="2" customFormat="1" ht="26.4" customHeight="1">
      <c r="A237" s="38"/>
      <c r="B237" s="39"/>
      <c r="C237" s="226" t="s">
        <v>435</v>
      </c>
      <c r="D237" s="226" t="s">
        <v>169</v>
      </c>
      <c r="E237" s="227" t="s">
        <v>1114</v>
      </c>
      <c r="F237" s="228" t="s">
        <v>1115</v>
      </c>
      <c r="G237" s="229" t="s">
        <v>1032</v>
      </c>
      <c r="H237" s="230">
        <v>8</v>
      </c>
      <c r="I237" s="231"/>
      <c r="J237" s="232">
        <f>ROUND(I237*H237,2)</f>
        <v>0</v>
      </c>
      <c r="K237" s="228" t="s">
        <v>1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174</v>
      </c>
      <c r="AT237" s="237" t="s">
        <v>169</v>
      </c>
      <c r="AU237" s="237" t="s">
        <v>83</v>
      </c>
      <c r="AY237" s="17" t="s">
        <v>166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174</v>
      </c>
      <c r="BM237" s="237" t="s">
        <v>662</v>
      </c>
    </row>
    <row r="238" s="2" customFormat="1" ht="40.8" customHeight="1">
      <c r="A238" s="38"/>
      <c r="B238" s="39"/>
      <c r="C238" s="226" t="s">
        <v>440</v>
      </c>
      <c r="D238" s="226" t="s">
        <v>169</v>
      </c>
      <c r="E238" s="227" t="s">
        <v>1116</v>
      </c>
      <c r="F238" s="228" t="s">
        <v>1117</v>
      </c>
      <c r="G238" s="229" t="s">
        <v>1032</v>
      </c>
      <c r="H238" s="230">
        <v>8</v>
      </c>
      <c r="I238" s="231"/>
      <c r="J238" s="232">
        <f>ROUND(I238*H238,2)</f>
        <v>0</v>
      </c>
      <c r="K238" s="228" t="s">
        <v>1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174</v>
      </c>
      <c r="AT238" s="237" t="s">
        <v>169</v>
      </c>
      <c r="AU238" s="237" t="s">
        <v>83</v>
      </c>
      <c r="AY238" s="17" t="s">
        <v>166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174</v>
      </c>
      <c r="BM238" s="237" t="s">
        <v>672</v>
      </c>
    </row>
    <row r="239" s="2" customFormat="1" ht="26.4" customHeight="1">
      <c r="A239" s="38"/>
      <c r="B239" s="39"/>
      <c r="C239" s="226" t="s">
        <v>446</v>
      </c>
      <c r="D239" s="226" t="s">
        <v>169</v>
      </c>
      <c r="E239" s="227" t="s">
        <v>1118</v>
      </c>
      <c r="F239" s="228" t="s">
        <v>1119</v>
      </c>
      <c r="G239" s="229" t="s">
        <v>1032</v>
      </c>
      <c r="H239" s="230">
        <v>72</v>
      </c>
      <c r="I239" s="231"/>
      <c r="J239" s="232">
        <f>ROUND(I239*H239,2)</f>
        <v>0</v>
      </c>
      <c r="K239" s="228" t="s">
        <v>1</v>
      </c>
      <c r="L239" s="44"/>
      <c r="M239" s="278" t="s">
        <v>1</v>
      </c>
      <c r="N239" s="279" t="s">
        <v>41</v>
      </c>
      <c r="O239" s="280"/>
      <c r="P239" s="281">
        <f>O239*H239</f>
        <v>0</v>
      </c>
      <c r="Q239" s="281">
        <v>0</v>
      </c>
      <c r="R239" s="281">
        <f>Q239*H239</f>
        <v>0</v>
      </c>
      <c r="S239" s="281">
        <v>0</v>
      </c>
      <c r="T239" s="2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174</v>
      </c>
      <c r="AT239" s="237" t="s">
        <v>169</v>
      </c>
      <c r="AU239" s="237" t="s">
        <v>83</v>
      </c>
      <c r="AY239" s="17" t="s">
        <v>166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174</v>
      </c>
      <c r="BM239" s="237" t="s">
        <v>682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67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JVOoabNZcGIVPLgkXPzO2uuNlqMU8N49vCzba/vfVEkgY65ZqK9qKIG0UBXD0XG5ZBY9Vy5ht3YrBaM6Z1diWA==" hashValue="D3/3BV9Sk0Xc6uoLXDPC2pouY0mkDNoCOXABYD6dmKR/yzlRsVPO/sOE06XjeZ/8Mmspy/q0u4smcJG379+PZg==" algorithmName="SHA-512" password="CC35"/>
  <autoFilter ref="C128:K2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1120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1121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ROUND((SUM(BE123:BE156)),  2)</f>
        <v>0</v>
      </c>
      <c r="G35" s="38"/>
      <c r="H35" s="38"/>
      <c r="I35" s="164">
        <v>0.20999999999999999</v>
      </c>
      <c r="J35" s="163">
        <f>ROUND(((SUM(BE123:BE156))*I35),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ROUND((SUM(BF123:BF156)),  2)</f>
        <v>0</v>
      </c>
      <c r="G36" s="38"/>
      <c r="H36" s="38"/>
      <c r="I36" s="164">
        <v>0.12</v>
      </c>
      <c r="J36" s="163">
        <f>ROUND(((SUM(BF123:BF156))*I36),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ROUND((SUM(BG123:BG156)),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ROUND((SUM(BH123:BH156)),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ROUND((SUM(BI123:BI156)),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D1.01.4c - Vzduchotechnika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Petlach ml.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1122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1123</v>
      </c>
      <c r="E100" s="191"/>
      <c r="F100" s="191"/>
      <c r="G100" s="191"/>
      <c r="H100" s="191"/>
      <c r="I100" s="191"/>
      <c r="J100" s="192">
        <f>J144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1124</v>
      </c>
      <c r="E101" s="191"/>
      <c r="F101" s="191"/>
      <c r="G101" s="191"/>
      <c r="H101" s="191"/>
      <c r="I101" s="191"/>
      <c r="J101" s="192">
        <f>J149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Pardubická nemocnice - pokladny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120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D1.01.4c - Vzduchotechnika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Pardubice</v>
      </c>
      <c r="G117" s="40"/>
      <c r="H117" s="40"/>
      <c r="I117" s="32" t="s">
        <v>22</v>
      </c>
      <c r="J117" s="79" t="str">
        <f>IF(J14="","",J14)</f>
        <v>27. 5. 2024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7.9" customHeight="1">
      <c r="A119" s="38"/>
      <c r="B119" s="39"/>
      <c r="C119" s="32" t="s">
        <v>24</v>
      </c>
      <c r="D119" s="40"/>
      <c r="E119" s="40"/>
      <c r="F119" s="27" t="str">
        <f>E17</f>
        <v>Nemocnice Pardubického kraje a.s.</v>
      </c>
      <c r="G119" s="40"/>
      <c r="H119" s="40"/>
      <c r="I119" s="32" t="s">
        <v>30</v>
      </c>
      <c r="J119" s="36" t="str">
        <f>E23</f>
        <v>Penta Projekt s.r.o., Mrštíkova 12, Jihlava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32</v>
      </c>
      <c r="J120" s="36" t="str">
        <f>E26</f>
        <v>Ing. Petlach ml.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152</v>
      </c>
      <c r="D122" s="202" t="s">
        <v>61</v>
      </c>
      <c r="E122" s="202" t="s">
        <v>57</v>
      </c>
      <c r="F122" s="202" t="s">
        <v>58</v>
      </c>
      <c r="G122" s="202" t="s">
        <v>153</v>
      </c>
      <c r="H122" s="202" t="s">
        <v>154</v>
      </c>
      <c r="I122" s="202" t="s">
        <v>155</v>
      </c>
      <c r="J122" s="202" t="s">
        <v>125</v>
      </c>
      <c r="K122" s="203" t="s">
        <v>156</v>
      </c>
      <c r="L122" s="204"/>
      <c r="M122" s="100" t="s">
        <v>1</v>
      </c>
      <c r="N122" s="101" t="s">
        <v>40</v>
      </c>
      <c r="O122" s="101" t="s">
        <v>157</v>
      </c>
      <c r="P122" s="101" t="s">
        <v>158</v>
      </c>
      <c r="Q122" s="101" t="s">
        <v>159</v>
      </c>
      <c r="R122" s="101" t="s">
        <v>160</v>
      </c>
      <c r="S122" s="101" t="s">
        <v>161</v>
      </c>
      <c r="T122" s="102" t="s">
        <v>162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163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P124+P144+P149</f>
        <v>0</v>
      </c>
      <c r="Q123" s="104"/>
      <c r="R123" s="207">
        <f>R124+R144+R149</f>
        <v>0</v>
      </c>
      <c r="S123" s="104"/>
      <c r="T123" s="208">
        <f>T124+T144+T149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127</v>
      </c>
      <c r="BK123" s="209">
        <f>BK124+BK144+BK149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1125</v>
      </c>
      <c r="F124" s="213" t="s">
        <v>1126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SUM(P125:P143)</f>
        <v>0</v>
      </c>
      <c r="Q124" s="218"/>
      <c r="R124" s="219">
        <f>SUM(R125:R143)</f>
        <v>0</v>
      </c>
      <c r="S124" s="218"/>
      <c r="T124" s="220">
        <f>SUM(T125:T143)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166</v>
      </c>
      <c r="BK124" s="223">
        <f>SUM(BK125:BK143)</f>
        <v>0</v>
      </c>
    </row>
    <row r="125" s="2" customFormat="1" ht="26.4" customHeight="1">
      <c r="A125" s="38"/>
      <c r="B125" s="39"/>
      <c r="C125" s="226" t="s">
        <v>83</v>
      </c>
      <c r="D125" s="226" t="s">
        <v>169</v>
      </c>
      <c r="E125" s="227" t="s">
        <v>1127</v>
      </c>
      <c r="F125" s="228" t="s">
        <v>1128</v>
      </c>
      <c r="G125" s="229" t="s">
        <v>533</v>
      </c>
      <c r="H125" s="230">
        <v>2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174</v>
      </c>
      <c r="AT125" s="237" t="s">
        <v>169</v>
      </c>
      <c r="AU125" s="237" t="s">
        <v>83</v>
      </c>
      <c r="AY125" s="17" t="s">
        <v>166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174</v>
      </c>
      <c r="BM125" s="237" t="s">
        <v>85</v>
      </c>
    </row>
    <row r="126" s="13" customFormat="1">
      <c r="A126" s="13"/>
      <c r="B126" s="244"/>
      <c r="C126" s="245"/>
      <c r="D126" s="246" t="s">
        <v>178</v>
      </c>
      <c r="E126" s="247" t="s">
        <v>1</v>
      </c>
      <c r="F126" s="248" t="s">
        <v>1129</v>
      </c>
      <c r="G126" s="245"/>
      <c r="H126" s="247" t="s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4" t="s">
        <v>178</v>
      </c>
      <c r="AU126" s="254" t="s">
        <v>83</v>
      </c>
      <c r="AV126" s="13" t="s">
        <v>83</v>
      </c>
      <c r="AW126" s="13" t="s">
        <v>34</v>
      </c>
      <c r="AX126" s="13" t="s">
        <v>76</v>
      </c>
      <c r="AY126" s="254" t="s">
        <v>166</v>
      </c>
    </row>
    <row r="127" s="14" customFormat="1">
      <c r="A127" s="14"/>
      <c r="B127" s="255"/>
      <c r="C127" s="256"/>
      <c r="D127" s="246" t="s">
        <v>178</v>
      </c>
      <c r="E127" s="257" t="s">
        <v>1</v>
      </c>
      <c r="F127" s="258" t="s">
        <v>85</v>
      </c>
      <c r="G127" s="256"/>
      <c r="H127" s="259">
        <v>2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178</v>
      </c>
      <c r="AU127" s="265" t="s">
        <v>83</v>
      </c>
      <c r="AV127" s="14" t="s">
        <v>85</v>
      </c>
      <c r="AW127" s="14" t="s">
        <v>34</v>
      </c>
      <c r="AX127" s="14" t="s">
        <v>76</v>
      </c>
      <c r="AY127" s="265" t="s">
        <v>166</v>
      </c>
    </row>
    <row r="128" s="15" customFormat="1">
      <c r="A128" s="15"/>
      <c r="B128" s="283"/>
      <c r="C128" s="284"/>
      <c r="D128" s="246" t="s">
        <v>178</v>
      </c>
      <c r="E128" s="285" t="s">
        <v>1</v>
      </c>
      <c r="F128" s="286" t="s">
        <v>952</v>
      </c>
      <c r="G128" s="284"/>
      <c r="H128" s="287">
        <v>2</v>
      </c>
      <c r="I128" s="288"/>
      <c r="J128" s="284"/>
      <c r="K128" s="284"/>
      <c r="L128" s="289"/>
      <c r="M128" s="290"/>
      <c r="N128" s="291"/>
      <c r="O128" s="291"/>
      <c r="P128" s="291"/>
      <c r="Q128" s="291"/>
      <c r="R128" s="291"/>
      <c r="S128" s="291"/>
      <c r="T128" s="29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93" t="s">
        <v>178</v>
      </c>
      <c r="AU128" s="293" t="s">
        <v>83</v>
      </c>
      <c r="AV128" s="15" t="s">
        <v>174</v>
      </c>
      <c r="AW128" s="15" t="s">
        <v>34</v>
      </c>
      <c r="AX128" s="15" t="s">
        <v>83</v>
      </c>
      <c r="AY128" s="293" t="s">
        <v>166</v>
      </c>
    </row>
    <row r="129" s="2" customFormat="1" ht="40.8" customHeight="1">
      <c r="A129" s="38"/>
      <c r="B129" s="39"/>
      <c r="C129" s="226" t="s">
        <v>85</v>
      </c>
      <c r="D129" s="226" t="s">
        <v>169</v>
      </c>
      <c r="E129" s="227" t="s">
        <v>1130</v>
      </c>
      <c r="F129" s="228" t="s">
        <v>1131</v>
      </c>
      <c r="G129" s="229" t="s">
        <v>533</v>
      </c>
      <c r="H129" s="230">
        <v>2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174</v>
      </c>
      <c r="AT129" s="237" t="s">
        <v>169</v>
      </c>
      <c r="AU129" s="237" t="s">
        <v>83</v>
      </c>
      <c r="AY129" s="17" t="s">
        <v>166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174</v>
      </c>
      <c r="BM129" s="237" t="s">
        <v>174</v>
      </c>
    </row>
    <row r="130" s="2" customFormat="1" ht="26.4" customHeight="1">
      <c r="A130" s="38"/>
      <c r="B130" s="39"/>
      <c r="C130" s="226" t="s">
        <v>167</v>
      </c>
      <c r="D130" s="226" t="s">
        <v>169</v>
      </c>
      <c r="E130" s="227" t="s">
        <v>1132</v>
      </c>
      <c r="F130" s="228" t="s">
        <v>1133</v>
      </c>
      <c r="G130" s="229" t="s">
        <v>533</v>
      </c>
      <c r="H130" s="230">
        <v>4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174</v>
      </c>
      <c r="AT130" s="237" t="s">
        <v>169</v>
      </c>
      <c r="AU130" s="237" t="s">
        <v>83</v>
      </c>
      <c r="AY130" s="17" t="s">
        <v>166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174</v>
      </c>
      <c r="BM130" s="237" t="s">
        <v>182</v>
      </c>
    </row>
    <row r="131" s="13" customFormat="1">
      <c r="A131" s="13"/>
      <c r="B131" s="244"/>
      <c r="C131" s="245"/>
      <c r="D131" s="246" t="s">
        <v>178</v>
      </c>
      <c r="E131" s="247" t="s">
        <v>1</v>
      </c>
      <c r="F131" s="248" t="s">
        <v>1134</v>
      </c>
      <c r="G131" s="245"/>
      <c r="H131" s="247" t="s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4" t="s">
        <v>178</v>
      </c>
      <c r="AU131" s="254" t="s">
        <v>83</v>
      </c>
      <c r="AV131" s="13" t="s">
        <v>83</v>
      </c>
      <c r="AW131" s="13" t="s">
        <v>34</v>
      </c>
      <c r="AX131" s="13" t="s">
        <v>76</v>
      </c>
      <c r="AY131" s="254" t="s">
        <v>166</v>
      </c>
    </row>
    <row r="132" s="13" customFormat="1">
      <c r="A132" s="13"/>
      <c r="B132" s="244"/>
      <c r="C132" s="245"/>
      <c r="D132" s="246" t="s">
        <v>178</v>
      </c>
      <c r="E132" s="247" t="s">
        <v>1</v>
      </c>
      <c r="F132" s="248" t="s">
        <v>1135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178</v>
      </c>
      <c r="AU132" s="254" t="s">
        <v>83</v>
      </c>
      <c r="AV132" s="13" t="s">
        <v>83</v>
      </c>
      <c r="AW132" s="13" t="s">
        <v>34</v>
      </c>
      <c r="AX132" s="13" t="s">
        <v>76</v>
      </c>
      <c r="AY132" s="254" t="s">
        <v>166</v>
      </c>
    </row>
    <row r="133" s="14" customFormat="1">
      <c r="A133" s="14"/>
      <c r="B133" s="255"/>
      <c r="C133" s="256"/>
      <c r="D133" s="246" t="s">
        <v>178</v>
      </c>
      <c r="E133" s="257" t="s">
        <v>1</v>
      </c>
      <c r="F133" s="258" t="s">
        <v>174</v>
      </c>
      <c r="G133" s="256"/>
      <c r="H133" s="259">
        <v>4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178</v>
      </c>
      <c r="AU133" s="265" t="s">
        <v>83</v>
      </c>
      <c r="AV133" s="14" t="s">
        <v>85</v>
      </c>
      <c r="AW133" s="14" t="s">
        <v>34</v>
      </c>
      <c r="AX133" s="14" t="s">
        <v>76</v>
      </c>
      <c r="AY133" s="265" t="s">
        <v>166</v>
      </c>
    </row>
    <row r="134" s="15" customFormat="1">
      <c r="A134" s="15"/>
      <c r="B134" s="283"/>
      <c r="C134" s="284"/>
      <c r="D134" s="246" t="s">
        <v>178</v>
      </c>
      <c r="E134" s="285" t="s">
        <v>1</v>
      </c>
      <c r="F134" s="286" t="s">
        <v>952</v>
      </c>
      <c r="G134" s="284"/>
      <c r="H134" s="287">
        <v>4</v>
      </c>
      <c r="I134" s="288"/>
      <c r="J134" s="284"/>
      <c r="K134" s="284"/>
      <c r="L134" s="289"/>
      <c r="M134" s="290"/>
      <c r="N134" s="291"/>
      <c r="O134" s="291"/>
      <c r="P134" s="291"/>
      <c r="Q134" s="291"/>
      <c r="R134" s="291"/>
      <c r="S134" s="291"/>
      <c r="T134" s="29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93" t="s">
        <v>178</v>
      </c>
      <c r="AU134" s="293" t="s">
        <v>83</v>
      </c>
      <c r="AV134" s="15" t="s">
        <v>174</v>
      </c>
      <c r="AW134" s="15" t="s">
        <v>34</v>
      </c>
      <c r="AX134" s="15" t="s">
        <v>83</v>
      </c>
      <c r="AY134" s="293" t="s">
        <v>166</v>
      </c>
    </row>
    <row r="135" s="2" customFormat="1" ht="26.4" customHeight="1">
      <c r="A135" s="38"/>
      <c r="B135" s="39"/>
      <c r="C135" s="226" t="s">
        <v>174</v>
      </c>
      <c r="D135" s="226" t="s">
        <v>169</v>
      </c>
      <c r="E135" s="227" t="s">
        <v>1136</v>
      </c>
      <c r="F135" s="228" t="s">
        <v>1133</v>
      </c>
      <c r="G135" s="229" t="s">
        <v>533</v>
      </c>
      <c r="H135" s="230">
        <v>4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174</v>
      </c>
      <c r="AT135" s="237" t="s">
        <v>169</v>
      </c>
      <c r="AU135" s="237" t="s">
        <v>83</v>
      </c>
      <c r="AY135" s="17" t="s">
        <v>166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174</v>
      </c>
      <c r="BM135" s="237" t="s">
        <v>227</v>
      </c>
    </row>
    <row r="136" s="13" customFormat="1">
      <c r="A136" s="13"/>
      <c r="B136" s="244"/>
      <c r="C136" s="245"/>
      <c r="D136" s="246" t="s">
        <v>178</v>
      </c>
      <c r="E136" s="247" t="s">
        <v>1</v>
      </c>
      <c r="F136" s="248" t="s">
        <v>1134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178</v>
      </c>
      <c r="AU136" s="254" t="s">
        <v>83</v>
      </c>
      <c r="AV136" s="13" t="s">
        <v>83</v>
      </c>
      <c r="AW136" s="13" t="s">
        <v>34</v>
      </c>
      <c r="AX136" s="13" t="s">
        <v>76</v>
      </c>
      <c r="AY136" s="254" t="s">
        <v>166</v>
      </c>
    </row>
    <row r="137" s="13" customFormat="1">
      <c r="A137" s="13"/>
      <c r="B137" s="244"/>
      <c r="C137" s="245"/>
      <c r="D137" s="246" t="s">
        <v>178</v>
      </c>
      <c r="E137" s="247" t="s">
        <v>1</v>
      </c>
      <c r="F137" s="248" t="s">
        <v>1135</v>
      </c>
      <c r="G137" s="245"/>
      <c r="H137" s="247" t="s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178</v>
      </c>
      <c r="AU137" s="254" t="s">
        <v>83</v>
      </c>
      <c r="AV137" s="13" t="s">
        <v>83</v>
      </c>
      <c r="AW137" s="13" t="s">
        <v>34</v>
      </c>
      <c r="AX137" s="13" t="s">
        <v>76</v>
      </c>
      <c r="AY137" s="254" t="s">
        <v>166</v>
      </c>
    </row>
    <row r="138" s="14" customFormat="1">
      <c r="A138" s="14"/>
      <c r="B138" s="255"/>
      <c r="C138" s="256"/>
      <c r="D138" s="246" t="s">
        <v>178</v>
      </c>
      <c r="E138" s="257" t="s">
        <v>1</v>
      </c>
      <c r="F138" s="258" t="s">
        <v>174</v>
      </c>
      <c r="G138" s="256"/>
      <c r="H138" s="259">
        <v>4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5" t="s">
        <v>178</v>
      </c>
      <c r="AU138" s="265" t="s">
        <v>83</v>
      </c>
      <c r="AV138" s="14" t="s">
        <v>85</v>
      </c>
      <c r="AW138" s="14" t="s">
        <v>34</v>
      </c>
      <c r="AX138" s="14" t="s">
        <v>76</v>
      </c>
      <c r="AY138" s="265" t="s">
        <v>166</v>
      </c>
    </row>
    <row r="139" s="15" customFormat="1">
      <c r="A139" s="15"/>
      <c r="B139" s="283"/>
      <c r="C139" s="284"/>
      <c r="D139" s="246" t="s">
        <v>178</v>
      </c>
      <c r="E139" s="285" t="s">
        <v>1</v>
      </c>
      <c r="F139" s="286" t="s">
        <v>952</v>
      </c>
      <c r="G139" s="284"/>
      <c r="H139" s="287">
        <v>4</v>
      </c>
      <c r="I139" s="288"/>
      <c r="J139" s="284"/>
      <c r="K139" s="284"/>
      <c r="L139" s="289"/>
      <c r="M139" s="290"/>
      <c r="N139" s="291"/>
      <c r="O139" s="291"/>
      <c r="P139" s="291"/>
      <c r="Q139" s="291"/>
      <c r="R139" s="291"/>
      <c r="S139" s="291"/>
      <c r="T139" s="29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3" t="s">
        <v>178</v>
      </c>
      <c r="AU139" s="293" t="s">
        <v>83</v>
      </c>
      <c r="AV139" s="15" t="s">
        <v>174</v>
      </c>
      <c r="AW139" s="15" t="s">
        <v>34</v>
      </c>
      <c r="AX139" s="15" t="s">
        <v>83</v>
      </c>
      <c r="AY139" s="293" t="s">
        <v>166</v>
      </c>
    </row>
    <row r="140" s="2" customFormat="1" ht="24" customHeight="1">
      <c r="A140" s="38"/>
      <c r="B140" s="39"/>
      <c r="C140" s="226" t="s">
        <v>202</v>
      </c>
      <c r="D140" s="226" t="s">
        <v>169</v>
      </c>
      <c r="E140" s="227" t="s">
        <v>1137</v>
      </c>
      <c r="F140" s="228" t="s">
        <v>1138</v>
      </c>
      <c r="G140" s="229" t="s">
        <v>999</v>
      </c>
      <c r="H140" s="230">
        <v>8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174</v>
      </c>
      <c r="AT140" s="237" t="s">
        <v>169</v>
      </c>
      <c r="AU140" s="237" t="s">
        <v>83</v>
      </c>
      <c r="AY140" s="17" t="s">
        <v>166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174</v>
      </c>
      <c r="BM140" s="237" t="s">
        <v>254</v>
      </c>
    </row>
    <row r="141" s="2" customFormat="1" ht="48" customHeight="1">
      <c r="A141" s="38"/>
      <c r="B141" s="39"/>
      <c r="C141" s="226" t="s">
        <v>182</v>
      </c>
      <c r="D141" s="226" t="s">
        <v>169</v>
      </c>
      <c r="E141" s="227" t="s">
        <v>1139</v>
      </c>
      <c r="F141" s="228" t="s">
        <v>1140</v>
      </c>
      <c r="G141" s="229" t="s">
        <v>999</v>
      </c>
      <c r="H141" s="230">
        <v>15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174</v>
      </c>
      <c r="AT141" s="237" t="s">
        <v>169</v>
      </c>
      <c r="AU141" s="237" t="s">
        <v>83</v>
      </c>
      <c r="AY141" s="17" t="s">
        <v>166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174</v>
      </c>
      <c r="BM141" s="237" t="s">
        <v>8</v>
      </c>
    </row>
    <row r="142" s="2" customFormat="1" ht="48" customHeight="1">
      <c r="A142" s="38"/>
      <c r="B142" s="39"/>
      <c r="C142" s="226" t="s">
        <v>218</v>
      </c>
      <c r="D142" s="226" t="s">
        <v>169</v>
      </c>
      <c r="E142" s="227" t="s">
        <v>1141</v>
      </c>
      <c r="F142" s="228" t="s">
        <v>1142</v>
      </c>
      <c r="G142" s="229" t="s">
        <v>999</v>
      </c>
      <c r="H142" s="230">
        <v>8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174</v>
      </c>
      <c r="AT142" s="237" t="s">
        <v>169</v>
      </c>
      <c r="AU142" s="237" t="s">
        <v>83</v>
      </c>
      <c r="AY142" s="17" t="s">
        <v>166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174</v>
      </c>
      <c r="BM142" s="237" t="s">
        <v>277</v>
      </c>
    </row>
    <row r="143" s="2" customFormat="1" ht="40.8" customHeight="1">
      <c r="A143" s="38"/>
      <c r="B143" s="39"/>
      <c r="C143" s="226" t="s">
        <v>227</v>
      </c>
      <c r="D143" s="226" t="s">
        <v>169</v>
      </c>
      <c r="E143" s="227" t="s">
        <v>1143</v>
      </c>
      <c r="F143" s="228" t="s">
        <v>1144</v>
      </c>
      <c r="G143" s="229" t="s">
        <v>172</v>
      </c>
      <c r="H143" s="230">
        <v>8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174</v>
      </c>
      <c r="AT143" s="237" t="s">
        <v>169</v>
      </c>
      <c r="AU143" s="237" t="s">
        <v>83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174</v>
      </c>
      <c r="BM143" s="237" t="s">
        <v>201</v>
      </c>
    </row>
    <row r="144" s="12" customFormat="1" ht="25.92" customHeight="1">
      <c r="A144" s="12"/>
      <c r="B144" s="210"/>
      <c r="C144" s="211"/>
      <c r="D144" s="212" t="s">
        <v>75</v>
      </c>
      <c r="E144" s="213" t="s">
        <v>1145</v>
      </c>
      <c r="F144" s="213" t="s">
        <v>1146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83</v>
      </c>
      <c r="AT144" s="222" t="s">
        <v>75</v>
      </c>
      <c r="AU144" s="222" t="s">
        <v>76</v>
      </c>
      <c r="AY144" s="221" t="s">
        <v>166</v>
      </c>
      <c r="BK144" s="223">
        <f>SUM(BK145:BK148)</f>
        <v>0</v>
      </c>
    </row>
    <row r="145" s="2" customFormat="1" ht="69.6" customHeight="1">
      <c r="A145" s="38"/>
      <c r="B145" s="39"/>
      <c r="C145" s="226" t="s">
        <v>207</v>
      </c>
      <c r="D145" s="226" t="s">
        <v>169</v>
      </c>
      <c r="E145" s="227" t="s">
        <v>1147</v>
      </c>
      <c r="F145" s="228" t="s">
        <v>1148</v>
      </c>
      <c r="G145" s="229" t="s">
        <v>533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174</v>
      </c>
      <c r="AT145" s="237" t="s">
        <v>169</v>
      </c>
      <c r="AU145" s="237" t="s">
        <v>83</v>
      </c>
      <c r="AY145" s="17" t="s">
        <v>166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174</v>
      </c>
      <c r="BM145" s="237" t="s">
        <v>303</v>
      </c>
    </row>
    <row r="146" s="2" customFormat="1" ht="69.6" customHeight="1">
      <c r="A146" s="38"/>
      <c r="B146" s="39"/>
      <c r="C146" s="226" t="s">
        <v>254</v>
      </c>
      <c r="D146" s="226" t="s">
        <v>169</v>
      </c>
      <c r="E146" s="227" t="s">
        <v>1149</v>
      </c>
      <c r="F146" s="228" t="s">
        <v>1148</v>
      </c>
      <c r="G146" s="229" t="s">
        <v>533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174</v>
      </c>
      <c r="AT146" s="237" t="s">
        <v>169</v>
      </c>
      <c r="AU146" s="237" t="s">
        <v>83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174</v>
      </c>
      <c r="BM146" s="237" t="s">
        <v>313</v>
      </c>
    </row>
    <row r="147" s="2" customFormat="1" ht="69.6" customHeight="1">
      <c r="A147" s="38"/>
      <c r="B147" s="39"/>
      <c r="C147" s="226" t="s">
        <v>261</v>
      </c>
      <c r="D147" s="226" t="s">
        <v>169</v>
      </c>
      <c r="E147" s="227" t="s">
        <v>1150</v>
      </c>
      <c r="F147" s="228" t="s">
        <v>1148</v>
      </c>
      <c r="G147" s="229" t="s">
        <v>533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174</v>
      </c>
      <c r="AT147" s="237" t="s">
        <v>169</v>
      </c>
      <c r="AU147" s="237" t="s">
        <v>83</v>
      </c>
      <c r="AY147" s="17" t="s">
        <v>166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174</v>
      </c>
      <c r="BM147" s="237" t="s">
        <v>323</v>
      </c>
    </row>
    <row r="148" s="2" customFormat="1" ht="69.6" customHeight="1">
      <c r="A148" s="38"/>
      <c r="B148" s="39"/>
      <c r="C148" s="226" t="s">
        <v>8</v>
      </c>
      <c r="D148" s="226" t="s">
        <v>169</v>
      </c>
      <c r="E148" s="227" t="s">
        <v>1151</v>
      </c>
      <c r="F148" s="228" t="s">
        <v>1152</v>
      </c>
      <c r="G148" s="229" t="s">
        <v>533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174</v>
      </c>
      <c r="AT148" s="237" t="s">
        <v>169</v>
      </c>
      <c r="AU148" s="237" t="s">
        <v>83</v>
      </c>
      <c r="AY148" s="17" t="s">
        <v>166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174</v>
      </c>
      <c r="BM148" s="237" t="s">
        <v>335</v>
      </c>
    </row>
    <row r="149" s="12" customFormat="1" ht="25.92" customHeight="1">
      <c r="A149" s="12"/>
      <c r="B149" s="210"/>
      <c r="C149" s="211"/>
      <c r="D149" s="212" t="s">
        <v>75</v>
      </c>
      <c r="E149" s="213" t="s">
        <v>1153</v>
      </c>
      <c r="F149" s="213" t="s">
        <v>1154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SUM(P150:P156)</f>
        <v>0</v>
      </c>
      <c r="Q149" s="218"/>
      <c r="R149" s="219">
        <f>SUM(R150:R156)</f>
        <v>0</v>
      </c>
      <c r="S149" s="218"/>
      <c r="T149" s="220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83</v>
      </c>
      <c r="AT149" s="222" t="s">
        <v>75</v>
      </c>
      <c r="AU149" s="222" t="s">
        <v>76</v>
      </c>
      <c r="AY149" s="221" t="s">
        <v>166</v>
      </c>
      <c r="BK149" s="223">
        <f>SUM(BK150:BK156)</f>
        <v>0</v>
      </c>
    </row>
    <row r="150" s="2" customFormat="1" ht="16.5" customHeight="1">
      <c r="A150" s="38"/>
      <c r="B150" s="39"/>
      <c r="C150" s="226" t="s">
        <v>271</v>
      </c>
      <c r="D150" s="226" t="s">
        <v>169</v>
      </c>
      <c r="E150" s="227" t="s">
        <v>1155</v>
      </c>
      <c r="F150" s="228" t="s">
        <v>1156</v>
      </c>
      <c r="G150" s="229" t="s">
        <v>1157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174</v>
      </c>
      <c r="AT150" s="237" t="s">
        <v>169</v>
      </c>
      <c r="AU150" s="237" t="s">
        <v>83</v>
      </c>
      <c r="AY150" s="17" t="s">
        <v>166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174</v>
      </c>
      <c r="BM150" s="237" t="s">
        <v>349</v>
      </c>
    </row>
    <row r="151" s="2" customFormat="1" ht="16.5" customHeight="1">
      <c r="A151" s="38"/>
      <c r="B151" s="39"/>
      <c r="C151" s="226" t="s">
        <v>277</v>
      </c>
      <c r="D151" s="226" t="s">
        <v>169</v>
      </c>
      <c r="E151" s="227" t="s">
        <v>1158</v>
      </c>
      <c r="F151" s="228" t="s">
        <v>1159</v>
      </c>
      <c r="G151" s="229" t="s">
        <v>1157</v>
      </c>
      <c r="H151" s="230">
        <v>1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174</v>
      </c>
      <c r="AT151" s="237" t="s">
        <v>169</v>
      </c>
      <c r="AU151" s="237" t="s">
        <v>83</v>
      </c>
      <c r="AY151" s="17" t="s">
        <v>166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174</v>
      </c>
      <c r="BM151" s="237" t="s">
        <v>361</v>
      </c>
    </row>
    <row r="152" s="2" customFormat="1" ht="40.8" customHeight="1">
      <c r="A152" s="38"/>
      <c r="B152" s="39"/>
      <c r="C152" s="226" t="s">
        <v>283</v>
      </c>
      <c r="D152" s="226" t="s">
        <v>169</v>
      </c>
      <c r="E152" s="227" t="s">
        <v>1160</v>
      </c>
      <c r="F152" s="228" t="s">
        <v>1161</v>
      </c>
      <c r="G152" s="229" t="s">
        <v>1157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174</v>
      </c>
      <c r="AT152" s="237" t="s">
        <v>169</v>
      </c>
      <c r="AU152" s="237" t="s">
        <v>83</v>
      </c>
      <c r="AY152" s="17" t="s">
        <v>166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174</v>
      </c>
      <c r="BM152" s="237" t="s">
        <v>386</v>
      </c>
    </row>
    <row r="153" s="2" customFormat="1" ht="16.5" customHeight="1">
      <c r="A153" s="38"/>
      <c r="B153" s="39"/>
      <c r="C153" s="226" t="s">
        <v>201</v>
      </c>
      <c r="D153" s="226" t="s">
        <v>169</v>
      </c>
      <c r="E153" s="227" t="s">
        <v>1162</v>
      </c>
      <c r="F153" s="228" t="s">
        <v>1163</v>
      </c>
      <c r="G153" s="229" t="s">
        <v>1157</v>
      </c>
      <c r="H153" s="230">
        <v>1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174</v>
      </c>
      <c r="AT153" s="237" t="s">
        <v>169</v>
      </c>
      <c r="AU153" s="237" t="s">
        <v>83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174</v>
      </c>
      <c r="BM153" s="237" t="s">
        <v>446</v>
      </c>
    </row>
    <row r="154" s="2" customFormat="1" ht="16.5" customHeight="1">
      <c r="A154" s="38"/>
      <c r="B154" s="39"/>
      <c r="C154" s="226" t="s">
        <v>295</v>
      </c>
      <c r="D154" s="226" t="s">
        <v>169</v>
      </c>
      <c r="E154" s="227" t="s">
        <v>1164</v>
      </c>
      <c r="F154" s="228" t="s">
        <v>1165</v>
      </c>
      <c r="G154" s="229" t="s">
        <v>1157</v>
      </c>
      <c r="H154" s="230">
        <v>1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174</v>
      </c>
      <c r="AT154" s="237" t="s">
        <v>169</v>
      </c>
      <c r="AU154" s="237" t="s">
        <v>83</v>
      </c>
      <c r="AY154" s="17" t="s">
        <v>166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174</v>
      </c>
      <c r="BM154" s="237" t="s">
        <v>397</v>
      </c>
    </row>
    <row r="155" s="2" customFormat="1" ht="16.5" customHeight="1">
      <c r="A155" s="38"/>
      <c r="B155" s="39"/>
      <c r="C155" s="226" t="s">
        <v>303</v>
      </c>
      <c r="D155" s="226" t="s">
        <v>169</v>
      </c>
      <c r="E155" s="227" t="s">
        <v>1166</v>
      </c>
      <c r="F155" s="228" t="s">
        <v>1167</v>
      </c>
      <c r="G155" s="229" t="s">
        <v>1157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174</v>
      </c>
      <c r="AT155" s="237" t="s">
        <v>169</v>
      </c>
      <c r="AU155" s="237" t="s">
        <v>83</v>
      </c>
      <c r="AY155" s="17" t="s">
        <v>166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174</v>
      </c>
      <c r="BM155" s="237" t="s">
        <v>470</v>
      </c>
    </row>
    <row r="156" s="2" customFormat="1" ht="16.5" customHeight="1">
      <c r="A156" s="38"/>
      <c r="B156" s="39"/>
      <c r="C156" s="226" t="s">
        <v>308</v>
      </c>
      <c r="D156" s="226" t="s">
        <v>169</v>
      </c>
      <c r="E156" s="227" t="s">
        <v>1168</v>
      </c>
      <c r="F156" s="228" t="s">
        <v>1169</v>
      </c>
      <c r="G156" s="229" t="s">
        <v>172</v>
      </c>
      <c r="H156" s="230">
        <v>40</v>
      </c>
      <c r="I156" s="231"/>
      <c r="J156" s="232">
        <f>ROUND(I156*H156,2)</f>
        <v>0</v>
      </c>
      <c r="K156" s="228" t="s">
        <v>1</v>
      </c>
      <c r="L156" s="44"/>
      <c r="M156" s="278" t="s">
        <v>1</v>
      </c>
      <c r="N156" s="279" t="s">
        <v>41</v>
      </c>
      <c r="O156" s="280"/>
      <c r="P156" s="281">
        <f>O156*H156</f>
        <v>0</v>
      </c>
      <c r="Q156" s="281">
        <v>0</v>
      </c>
      <c r="R156" s="281">
        <f>Q156*H156</f>
        <v>0</v>
      </c>
      <c r="S156" s="281">
        <v>0</v>
      </c>
      <c r="T156" s="2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174</v>
      </c>
      <c r="AT156" s="237" t="s">
        <v>169</v>
      </c>
      <c r="AU156" s="237" t="s">
        <v>83</v>
      </c>
      <c r="AY156" s="17" t="s">
        <v>166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174</v>
      </c>
      <c r="BM156" s="237" t="s">
        <v>482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cotP/+S7VWtHwj6ZYmAp0Y70t+hrHg9OttFATJIu/ICp3Ga2KjJEHhnFZ0Rrc+1S4AX9K1OK3Vr19+sITy0jeQ==" hashValue="ajGVHB7L5a90kdVg6hsvPDeYw947yvKvdbEtB1mXgl3xvcVOg70ZBcmw1xy+SqMVwTjaRybuER2pnrxlzqPY1A==" algorithmName="SHA-512" password="CC35"/>
  <autoFilter ref="C122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1170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1171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ROUND((SUM(BE123:BE138)),  2)</f>
        <v>0</v>
      </c>
      <c r="G35" s="38"/>
      <c r="H35" s="38"/>
      <c r="I35" s="164">
        <v>0.20999999999999999</v>
      </c>
      <c r="J35" s="163">
        <f>ROUND(((SUM(BE123:BE138))*I35),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ROUND((SUM(BF123:BF138)),  2)</f>
        <v>0</v>
      </c>
      <c r="G36" s="38"/>
      <c r="H36" s="38"/>
      <c r="I36" s="164">
        <v>0.12</v>
      </c>
      <c r="J36" s="163">
        <f>ROUND(((SUM(BF123:BF138))*I36),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ROUND((SUM(BG123:BG138)),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ROUND((SUM(BH123:BH138)),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ROUND((SUM(BI123:BI138)),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D1.01.4d - Měření a regulace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Milan Turek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1172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1173</v>
      </c>
      <c r="E100" s="191"/>
      <c r="F100" s="191"/>
      <c r="G100" s="191"/>
      <c r="H100" s="191"/>
      <c r="I100" s="191"/>
      <c r="J100" s="192">
        <f>J129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1174</v>
      </c>
      <c r="E101" s="191"/>
      <c r="F101" s="191"/>
      <c r="G101" s="191"/>
      <c r="H101" s="191"/>
      <c r="I101" s="191"/>
      <c r="J101" s="192">
        <f>J134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151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Pardubická nemocnice - pokladny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120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D1.01.4d - Měření a regulace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Pardubice</v>
      </c>
      <c r="G117" s="40"/>
      <c r="H117" s="40"/>
      <c r="I117" s="32" t="s">
        <v>22</v>
      </c>
      <c r="J117" s="79" t="str">
        <f>IF(J14="","",J14)</f>
        <v>27. 5. 2024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7.9" customHeight="1">
      <c r="A119" s="38"/>
      <c r="B119" s="39"/>
      <c r="C119" s="32" t="s">
        <v>24</v>
      </c>
      <c r="D119" s="40"/>
      <c r="E119" s="40"/>
      <c r="F119" s="27" t="str">
        <f>E17</f>
        <v>Nemocnice Pardubického kraje a.s.</v>
      </c>
      <c r="G119" s="40"/>
      <c r="H119" s="40"/>
      <c r="I119" s="32" t="s">
        <v>30</v>
      </c>
      <c r="J119" s="36" t="str">
        <f>E23</f>
        <v>Penta Projekt s.r.o., Mrštíkova 12, Jihlava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32</v>
      </c>
      <c r="J120" s="36" t="str">
        <f>E26</f>
        <v>Milan Turek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152</v>
      </c>
      <c r="D122" s="202" t="s">
        <v>61</v>
      </c>
      <c r="E122" s="202" t="s">
        <v>57</v>
      </c>
      <c r="F122" s="202" t="s">
        <v>58</v>
      </c>
      <c r="G122" s="202" t="s">
        <v>153</v>
      </c>
      <c r="H122" s="202" t="s">
        <v>154</v>
      </c>
      <c r="I122" s="202" t="s">
        <v>155</v>
      </c>
      <c r="J122" s="202" t="s">
        <v>125</v>
      </c>
      <c r="K122" s="203" t="s">
        <v>156</v>
      </c>
      <c r="L122" s="204"/>
      <c r="M122" s="100" t="s">
        <v>1</v>
      </c>
      <c r="N122" s="101" t="s">
        <v>40</v>
      </c>
      <c r="O122" s="101" t="s">
        <v>157</v>
      </c>
      <c r="P122" s="101" t="s">
        <v>158</v>
      </c>
      <c r="Q122" s="101" t="s">
        <v>159</v>
      </c>
      <c r="R122" s="101" t="s">
        <v>160</v>
      </c>
      <c r="S122" s="101" t="s">
        <v>161</v>
      </c>
      <c r="T122" s="102" t="s">
        <v>162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163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P124+P129+P134</f>
        <v>0</v>
      </c>
      <c r="Q123" s="104"/>
      <c r="R123" s="207">
        <f>R124+R129+R134</f>
        <v>0</v>
      </c>
      <c r="S123" s="104"/>
      <c r="T123" s="208">
        <f>T124+T129+T134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127</v>
      </c>
      <c r="BK123" s="209">
        <f>BK124+BK129+BK134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1175</v>
      </c>
      <c r="F124" s="213" t="s">
        <v>1176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SUM(P125:P128)</f>
        <v>0</v>
      </c>
      <c r="Q124" s="218"/>
      <c r="R124" s="219">
        <f>SUM(R125:R128)</f>
        <v>0</v>
      </c>
      <c r="S124" s="218"/>
      <c r="T124" s="220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83</v>
      </c>
      <c r="AT124" s="222" t="s">
        <v>75</v>
      </c>
      <c r="AU124" s="222" t="s">
        <v>76</v>
      </c>
      <c r="AY124" s="221" t="s">
        <v>166</v>
      </c>
      <c r="BK124" s="223">
        <f>SUM(BK125:BK128)</f>
        <v>0</v>
      </c>
    </row>
    <row r="125" s="2" customFormat="1" ht="60" customHeight="1">
      <c r="A125" s="38"/>
      <c r="B125" s="39"/>
      <c r="C125" s="226" t="s">
        <v>83</v>
      </c>
      <c r="D125" s="226" t="s">
        <v>169</v>
      </c>
      <c r="E125" s="227" t="s">
        <v>1177</v>
      </c>
      <c r="F125" s="228" t="s">
        <v>1178</v>
      </c>
      <c r="G125" s="229" t="s">
        <v>533</v>
      </c>
      <c r="H125" s="230">
        <v>4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174</v>
      </c>
      <c r="AT125" s="237" t="s">
        <v>169</v>
      </c>
      <c r="AU125" s="237" t="s">
        <v>83</v>
      </c>
      <c r="AY125" s="17" t="s">
        <v>166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174</v>
      </c>
      <c r="BM125" s="237" t="s">
        <v>85</v>
      </c>
    </row>
    <row r="126" s="2" customFormat="1" ht="40.8" customHeight="1">
      <c r="A126" s="38"/>
      <c r="B126" s="39"/>
      <c r="C126" s="226" t="s">
        <v>85</v>
      </c>
      <c r="D126" s="226" t="s">
        <v>169</v>
      </c>
      <c r="E126" s="227" t="s">
        <v>1179</v>
      </c>
      <c r="F126" s="228" t="s">
        <v>1180</v>
      </c>
      <c r="G126" s="229" t="s">
        <v>533</v>
      </c>
      <c r="H126" s="230">
        <v>4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174</v>
      </c>
      <c r="AT126" s="237" t="s">
        <v>169</v>
      </c>
      <c r="AU126" s="237" t="s">
        <v>83</v>
      </c>
      <c r="AY126" s="17" t="s">
        <v>166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174</v>
      </c>
      <c r="BM126" s="237" t="s">
        <v>174</v>
      </c>
    </row>
    <row r="127" s="2" customFormat="1" ht="36" customHeight="1">
      <c r="A127" s="38"/>
      <c r="B127" s="39"/>
      <c r="C127" s="226" t="s">
        <v>167</v>
      </c>
      <c r="D127" s="226" t="s">
        <v>169</v>
      </c>
      <c r="E127" s="227" t="s">
        <v>1181</v>
      </c>
      <c r="F127" s="228" t="s">
        <v>1182</v>
      </c>
      <c r="G127" s="229" t="s">
        <v>533</v>
      </c>
      <c r="H127" s="230">
        <v>4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174</v>
      </c>
      <c r="AT127" s="237" t="s">
        <v>169</v>
      </c>
      <c r="AU127" s="237" t="s">
        <v>83</v>
      </c>
      <c r="AY127" s="17" t="s">
        <v>166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174</v>
      </c>
      <c r="BM127" s="237" t="s">
        <v>182</v>
      </c>
    </row>
    <row r="128" s="2" customFormat="1" ht="26.4" customHeight="1">
      <c r="A128" s="38"/>
      <c r="B128" s="39"/>
      <c r="C128" s="226" t="s">
        <v>174</v>
      </c>
      <c r="D128" s="226" t="s">
        <v>169</v>
      </c>
      <c r="E128" s="227" t="s">
        <v>1183</v>
      </c>
      <c r="F128" s="228" t="s">
        <v>1184</v>
      </c>
      <c r="G128" s="229" t="s">
        <v>533</v>
      </c>
      <c r="H128" s="230">
        <v>4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174</v>
      </c>
      <c r="AT128" s="237" t="s">
        <v>169</v>
      </c>
      <c r="AU128" s="237" t="s">
        <v>83</v>
      </c>
      <c r="AY128" s="17" t="s">
        <v>166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174</v>
      </c>
      <c r="BM128" s="237" t="s">
        <v>227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1185</v>
      </c>
      <c r="F129" s="213" t="s">
        <v>1186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SUM(P130:P133)</f>
        <v>0</v>
      </c>
      <c r="Q129" s="218"/>
      <c r="R129" s="219">
        <f>SUM(R130:R133)</f>
        <v>0</v>
      </c>
      <c r="S129" s="218"/>
      <c r="T129" s="220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83</v>
      </c>
      <c r="AT129" s="222" t="s">
        <v>75</v>
      </c>
      <c r="AU129" s="222" t="s">
        <v>76</v>
      </c>
      <c r="AY129" s="221" t="s">
        <v>166</v>
      </c>
      <c r="BK129" s="223">
        <f>SUM(BK130:BK133)</f>
        <v>0</v>
      </c>
    </row>
    <row r="130" s="2" customFormat="1" ht="26.4" customHeight="1">
      <c r="A130" s="38"/>
      <c r="B130" s="39"/>
      <c r="C130" s="226" t="s">
        <v>202</v>
      </c>
      <c r="D130" s="226" t="s">
        <v>169</v>
      </c>
      <c r="E130" s="227" t="s">
        <v>1187</v>
      </c>
      <c r="F130" s="228" t="s">
        <v>1188</v>
      </c>
      <c r="G130" s="229" t="s">
        <v>533</v>
      </c>
      <c r="H130" s="230">
        <v>20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174</v>
      </c>
      <c r="AT130" s="237" t="s">
        <v>169</v>
      </c>
      <c r="AU130" s="237" t="s">
        <v>83</v>
      </c>
      <c r="AY130" s="17" t="s">
        <v>166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174</v>
      </c>
      <c r="BM130" s="237" t="s">
        <v>254</v>
      </c>
    </row>
    <row r="131" s="2" customFormat="1" ht="24" customHeight="1">
      <c r="A131" s="38"/>
      <c r="B131" s="39"/>
      <c r="C131" s="226" t="s">
        <v>182</v>
      </c>
      <c r="D131" s="226" t="s">
        <v>169</v>
      </c>
      <c r="E131" s="227" t="s">
        <v>1189</v>
      </c>
      <c r="F131" s="228" t="s">
        <v>1190</v>
      </c>
      <c r="G131" s="229" t="s">
        <v>533</v>
      </c>
      <c r="H131" s="230">
        <v>20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174</v>
      </c>
      <c r="AT131" s="237" t="s">
        <v>169</v>
      </c>
      <c r="AU131" s="237" t="s">
        <v>83</v>
      </c>
      <c r="AY131" s="17" t="s">
        <v>166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174</v>
      </c>
      <c r="BM131" s="237" t="s">
        <v>8</v>
      </c>
    </row>
    <row r="132" s="2" customFormat="1" ht="26.4" customHeight="1">
      <c r="A132" s="38"/>
      <c r="B132" s="39"/>
      <c r="C132" s="226" t="s">
        <v>218</v>
      </c>
      <c r="D132" s="226" t="s">
        <v>169</v>
      </c>
      <c r="E132" s="227" t="s">
        <v>1191</v>
      </c>
      <c r="F132" s="228" t="s">
        <v>1192</v>
      </c>
      <c r="G132" s="229" t="s">
        <v>533</v>
      </c>
      <c r="H132" s="230">
        <v>20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174</v>
      </c>
      <c r="AT132" s="237" t="s">
        <v>169</v>
      </c>
      <c r="AU132" s="237" t="s">
        <v>83</v>
      </c>
      <c r="AY132" s="17" t="s">
        <v>166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174</v>
      </c>
      <c r="BM132" s="237" t="s">
        <v>277</v>
      </c>
    </row>
    <row r="133" s="2" customFormat="1" ht="26.4" customHeight="1">
      <c r="A133" s="38"/>
      <c r="B133" s="39"/>
      <c r="C133" s="226" t="s">
        <v>227</v>
      </c>
      <c r="D133" s="226" t="s">
        <v>169</v>
      </c>
      <c r="E133" s="227" t="s">
        <v>1193</v>
      </c>
      <c r="F133" s="228" t="s">
        <v>1194</v>
      </c>
      <c r="G133" s="229" t="s">
        <v>533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174</v>
      </c>
      <c r="AT133" s="237" t="s">
        <v>169</v>
      </c>
      <c r="AU133" s="237" t="s">
        <v>83</v>
      </c>
      <c r="AY133" s="17" t="s">
        <v>166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174</v>
      </c>
      <c r="BM133" s="237" t="s">
        <v>201</v>
      </c>
    </row>
    <row r="134" s="12" customFormat="1" ht="25.92" customHeight="1">
      <c r="A134" s="12"/>
      <c r="B134" s="210"/>
      <c r="C134" s="211"/>
      <c r="D134" s="212" t="s">
        <v>75</v>
      </c>
      <c r="E134" s="213" t="s">
        <v>1195</v>
      </c>
      <c r="F134" s="213" t="s">
        <v>1196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SUM(P135:P138)</f>
        <v>0</v>
      </c>
      <c r="Q134" s="218"/>
      <c r="R134" s="219">
        <f>SUM(R135:R138)</f>
        <v>0</v>
      </c>
      <c r="S134" s="218"/>
      <c r="T134" s="220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83</v>
      </c>
      <c r="AT134" s="222" t="s">
        <v>75</v>
      </c>
      <c r="AU134" s="222" t="s">
        <v>76</v>
      </c>
      <c r="AY134" s="221" t="s">
        <v>166</v>
      </c>
      <c r="BK134" s="223">
        <f>SUM(BK135:BK138)</f>
        <v>0</v>
      </c>
    </row>
    <row r="135" s="2" customFormat="1" ht="26.4" customHeight="1">
      <c r="A135" s="38"/>
      <c r="B135" s="39"/>
      <c r="C135" s="226" t="s">
        <v>207</v>
      </c>
      <c r="D135" s="226" t="s">
        <v>169</v>
      </c>
      <c r="E135" s="227" t="s">
        <v>1197</v>
      </c>
      <c r="F135" s="228" t="s">
        <v>1198</v>
      </c>
      <c r="G135" s="229" t="s">
        <v>533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174</v>
      </c>
      <c r="AT135" s="237" t="s">
        <v>169</v>
      </c>
      <c r="AU135" s="237" t="s">
        <v>83</v>
      </c>
      <c r="AY135" s="17" t="s">
        <v>166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174</v>
      </c>
      <c r="BM135" s="237" t="s">
        <v>303</v>
      </c>
    </row>
    <row r="136" s="2" customFormat="1" ht="26.4" customHeight="1">
      <c r="A136" s="38"/>
      <c r="B136" s="39"/>
      <c r="C136" s="226" t="s">
        <v>254</v>
      </c>
      <c r="D136" s="226" t="s">
        <v>169</v>
      </c>
      <c r="E136" s="227" t="s">
        <v>1199</v>
      </c>
      <c r="F136" s="228" t="s">
        <v>1200</v>
      </c>
      <c r="G136" s="229" t="s">
        <v>533</v>
      </c>
      <c r="H136" s="230">
        <v>1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174</v>
      </c>
      <c r="AT136" s="237" t="s">
        <v>169</v>
      </c>
      <c r="AU136" s="237" t="s">
        <v>83</v>
      </c>
      <c r="AY136" s="17" t="s">
        <v>166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174</v>
      </c>
      <c r="BM136" s="237" t="s">
        <v>313</v>
      </c>
    </row>
    <row r="137" s="2" customFormat="1" ht="16.5" customHeight="1">
      <c r="A137" s="38"/>
      <c r="B137" s="39"/>
      <c r="C137" s="226" t="s">
        <v>261</v>
      </c>
      <c r="D137" s="226" t="s">
        <v>169</v>
      </c>
      <c r="E137" s="227" t="s">
        <v>1201</v>
      </c>
      <c r="F137" s="228" t="s">
        <v>1202</v>
      </c>
      <c r="G137" s="229" t="s">
        <v>533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174</v>
      </c>
      <c r="AT137" s="237" t="s">
        <v>169</v>
      </c>
      <c r="AU137" s="237" t="s">
        <v>83</v>
      </c>
      <c r="AY137" s="17" t="s">
        <v>166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174</v>
      </c>
      <c r="BM137" s="237" t="s">
        <v>323</v>
      </c>
    </row>
    <row r="138" s="2" customFormat="1" ht="16.5" customHeight="1">
      <c r="A138" s="38"/>
      <c r="B138" s="39"/>
      <c r="C138" s="226" t="s">
        <v>8</v>
      </c>
      <c r="D138" s="226" t="s">
        <v>169</v>
      </c>
      <c r="E138" s="227" t="s">
        <v>1203</v>
      </c>
      <c r="F138" s="228" t="s">
        <v>1204</v>
      </c>
      <c r="G138" s="229" t="s">
        <v>533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78" t="s">
        <v>1</v>
      </c>
      <c r="N138" s="279" t="s">
        <v>41</v>
      </c>
      <c r="O138" s="280"/>
      <c r="P138" s="281">
        <f>O138*H138</f>
        <v>0</v>
      </c>
      <c r="Q138" s="281">
        <v>0</v>
      </c>
      <c r="R138" s="281">
        <f>Q138*H138</f>
        <v>0</v>
      </c>
      <c r="S138" s="281">
        <v>0</v>
      </c>
      <c r="T138" s="2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174</v>
      </c>
      <c r="AT138" s="237" t="s">
        <v>169</v>
      </c>
      <c r="AU138" s="237" t="s">
        <v>83</v>
      </c>
      <c r="AY138" s="17" t="s">
        <v>166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174</v>
      </c>
      <c r="BM138" s="237" t="s">
        <v>335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Eebj3SJlbyt0rRblZQZhflPjg80Z4OfNGl0TT4YSoGxiW8SKpatVollrvm4Q7R3sFattNfhjE2JJvqXcg9D32Q==" hashValue="oLlP1NOob8B0IL53cEGNM45bH0JoIm7x3TvABK320xOoJFvWSe06tRjZIyMrGDt8XZnkGycORVujrUlnTw9+mg==" algorithmName="SHA-512" password="CC35"/>
  <autoFilter ref="C122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1206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ROUND((SUM(BE127:BE225)),  2)</f>
        <v>0</v>
      </c>
      <c r="G35" s="38"/>
      <c r="H35" s="38"/>
      <c r="I35" s="164">
        <v>0.20999999999999999</v>
      </c>
      <c r="J35" s="163">
        <f>ROUND(((SUM(BE127:BE225))*I35),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ROUND((SUM(BF127:BF225)),  2)</f>
        <v>0</v>
      </c>
      <c r="G36" s="38"/>
      <c r="H36" s="38"/>
      <c r="I36" s="164">
        <v>0.12</v>
      </c>
      <c r="J36" s="163">
        <f>ROUND(((SUM(BF127:BF225))*I36),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ROUND((SUM(BG127:BG225)),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ROUND((SUM(BH127:BH225)),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ROUND((SUM(BI127:BI225)),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D1.01.4e - Zdravotně technické instalace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Brožová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137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1207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1208</v>
      </c>
      <c r="E101" s="196"/>
      <c r="F101" s="196"/>
      <c r="G101" s="196"/>
      <c r="H101" s="196"/>
      <c r="I101" s="196"/>
      <c r="J101" s="197">
        <f>J136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1209</v>
      </c>
      <c r="E102" s="196"/>
      <c r="F102" s="196"/>
      <c r="G102" s="196"/>
      <c r="H102" s="196"/>
      <c r="I102" s="196"/>
      <c r="J102" s="197">
        <f>J167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1210</v>
      </c>
      <c r="E103" s="196"/>
      <c r="F103" s="196"/>
      <c r="G103" s="196"/>
      <c r="H103" s="196"/>
      <c r="I103" s="196"/>
      <c r="J103" s="197">
        <f>J194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1211</v>
      </c>
      <c r="E104" s="196"/>
      <c r="F104" s="196"/>
      <c r="G104" s="196"/>
      <c r="H104" s="196"/>
      <c r="I104" s="196"/>
      <c r="J104" s="197">
        <f>J213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1212</v>
      </c>
      <c r="E105" s="191"/>
      <c r="F105" s="191"/>
      <c r="G105" s="191"/>
      <c r="H105" s="191"/>
      <c r="I105" s="191"/>
      <c r="J105" s="192">
        <f>J219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Pardubická nemocnice - pokladny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120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D1.01.4e - Zdravotně technické instalace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Pardubice</v>
      </c>
      <c r="G121" s="40"/>
      <c r="H121" s="40"/>
      <c r="I121" s="32" t="s">
        <v>22</v>
      </c>
      <c r="J121" s="79" t="str">
        <f>IF(J14="","",J14)</f>
        <v>27. 5. 2024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7.9" customHeight="1">
      <c r="A123" s="38"/>
      <c r="B123" s="39"/>
      <c r="C123" s="32" t="s">
        <v>24</v>
      </c>
      <c r="D123" s="40"/>
      <c r="E123" s="40"/>
      <c r="F123" s="27" t="str">
        <f>E17</f>
        <v>Nemocnice Pardubického kraje a.s.</v>
      </c>
      <c r="G123" s="40"/>
      <c r="H123" s="40"/>
      <c r="I123" s="32" t="s">
        <v>30</v>
      </c>
      <c r="J123" s="36" t="str">
        <f>E23</f>
        <v>Penta Projekt s.r.o., Mrštíkova 12, Jihlava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32</v>
      </c>
      <c r="J124" s="36" t="str">
        <f>E26</f>
        <v>Ing. Brožová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152</v>
      </c>
      <c r="D126" s="202" t="s">
        <v>61</v>
      </c>
      <c r="E126" s="202" t="s">
        <v>57</v>
      </c>
      <c r="F126" s="202" t="s">
        <v>58</v>
      </c>
      <c r="G126" s="202" t="s">
        <v>153</v>
      </c>
      <c r="H126" s="202" t="s">
        <v>154</v>
      </c>
      <c r="I126" s="202" t="s">
        <v>155</v>
      </c>
      <c r="J126" s="202" t="s">
        <v>125</v>
      </c>
      <c r="K126" s="203" t="s">
        <v>156</v>
      </c>
      <c r="L126" s="204"/>
      <c r="M126" s="100" t="s">
        <v>1</v>
      </c>
      <c r="N126" s="101" t="s">
        <v>40</v>
      </c>
      <c r="O126" s="101" t="s">
        <v>157</v>
      </c>
      <c r="P126" s="101" t="s">
        <v>158</v>
      </c>
      <c r="Q126" s="101" t="s">
        <v>159</v>
      </c>
      <c r="R126" s="101" t="s">
        <v>160</v>
      </c>
      <c r="S126" s="101" t="s">
        <v>161</v>
      </c>
      <c r="T126" s="102" t="s">
        <v>162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163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P128+P219</f>
        <v>0</v>
      </c>
      <c r="Q127" s="104"/>
      <c r="R127" s="207">
        <f>R128+R219</f>
        <v>0.10732</v>
      </c>
      <c r="S127" s="104"/>
      <c r="T127" s="208">
        <f>T128+T219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127</v>
      </c>
      <c r="BK127" s="209">
        <f>BK128+BK219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407</v>
      </c>
      <c r="F128" s="213" t="s">
        <v>408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P129+P136+P167+P194+P213</f>
        <v>0</v>
      </c>
      <c r="Q128" s="218"/>
      <c r="R128" s="219">
        <f>R129+R136+R167+R194+R213</f>
        <v>0.10732</v>
      </c>
      <c r="S128" s="218"/>
      <c r="T128" s="220">
        <f>T129+T136+T167+T194+T213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85</v>
      </c>
      <c r="AT128" s="222" t="s">
        <v>75</v>
      </c>
      <c r="AU128" s="222" t="s">
        <v>76</v>
      </c>
      <c r="AY128" s="221" t="s">
        <v>166</v>
      </c>
      <c r="BK128" s="223">
        <f>BK129+BK136+BK167+BK194+BK213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995</v>
      </c>
      <c r="F129" s="224" t="s">
        <v>996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SUM(P130:P135)</f>
        <v>0</v>
      </c>
      <c r="Q129" s="218"/>
      <c r="R129" s="219">
        <f>SUM(R130:R135)</f>
        <v>0.0074800000000000005</v>
      </c>
      <c r="S129" s="218"/>
      <c r="T129" s="220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85</v>
      </c>
      <c r="AT129" s="222" t="s">
        <v>75</v>
      </c>
      <c r="AU129" s="222" t="s">
        <v>83</v>
      </c>
      <c r="AY129" s="221" t="s">
        <v>166</v>
      </c>
      <c r="BK129" s="223">
        <f>SUM(BK130:BK135)</f>
        <v>0</v>
      </c>
    </row>
    <row r="130" s="2" customFormat="1" ht="26.4" customHeight="1">
      <c r="A130" s="38"/>
      <c r="B130" s="39"/>
      <c r="C130" s="266" t="s">
        <v>83</v>
      </c>
      <c r="D130" s="266" t="s">
        <v>490</v>
      </c>
      <c r="E130" s="267" t="s">
        <v>1213</v>
      </c>
      <c r="F130" s="268" t="s">
        <v>1214</v>
      </c>
      <c r="G130" s="269" t="s">
        <v>298</v>
      </c>
      <c r="H130" s="270">
        <v>17</v>
      </c>
      <c r="I130" s="271"/>
      <c r="J130" s="272">
        <f>ROUND(I130*H130,2)</f>
        <v>0</v>
      </c>
      <c r="K130" s="268" t="s">
        <v>1</v>
      </c>
      <c r="L130" s="273"/>
      <c r="M130" s="274" t="s">
        <v>1</v>
      </c>
      <c r="N130" s="275" t="s">
        <v>41</v>
      </c>
      <c r="O130" s="91"/>
      <c r="P130" s="235">
        <f>O130*H130</f>
        <v>0</v>
      </c>
      <c r="Q130" s="235">
        <v>0.00025000000000000001</v>
      </c>
      <c r="R130" s="235">
        <f>Q130*H130</f>
        <v>0.0042500000000000003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386</v>
      </c>
      <c r="AT130" s="237" t="s">
        <v>490</v>
      </c>
      <c r="AU130" s="237" t="s">
        <v>85</v>
      </c>
      <c r="AY130" s="17" t="s">
        <v>166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201</v>
      </c>
      <c r="BM130" s="237" t="s">
        <v>1215</v>
      </c>
    </row>
    <row r="131" s="14" customFormat="1">
      <c r="A131" s="14"/>
      <c r="B131" s="255"/>
      <c r="C131" s="256"/>
      <c r="D131" s="246" t="s">
        <v>178</v>
      </c>
      <c r="E131" s="257" t="s">
        <v>1</v>
      </c>
      <c r="F131" s="258" t="s">
        <v>1216</v>
      </c>
      <c r="G131" s="256"/>
      <c r="H131" s="259">
        <v>17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178</v>
      </c>
      <c r="AU131" s="265" t="s">
        <v>85</v>
      </c>
      <c r="AV131" s="14" t="s">
        <v>85</v>
      </c>
      <c r="AW131" s="14" t="s">
        <v>34</v>
      </c>
      <c r="AX131" s="14" t="s">
        <v>76</v>
      </c>
      <c r="AY131" s="265" t="s">
        <v>166</v>
      </c>
    </row>
    <row r="132" s="2" customFormat="1" ht="36" customHeight="1">
      <c r="A132" s="38"/>
      <c r="B132" s="39"/>
      <c r="C132" s="226" t="s">
        <v>85</v>
      </c>
      <c r="D132" s="226" t="s">
        <v>169</v>
      </c>
      <c r="E132" s="227" t="s">
        <v>1217</v>
      </c>
      <c r="F132" s="228" t="s">
        <v>1218</v>
      </c>
      <c r="G132" s="229" t="s">
        <v>298</v>
      </c>
      <c r="H132" s="230">
        <v>17</v>
      </c>
      <c r="I132" s="231"/>
      <c r="J132" s="232">
        <f>ROUND(I132*H132,2)</f>
        <v>0</v>
      </c>
      <c r="K132" s="228" t="s">
        <v>173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0.00019000000000000001</v>
      </c>
      <c r="R132" s="235">
        <f>Q132*H132</f>
        <v>0.0032300000000000002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201</v>
      </c>
      <c r="AT132" s="237" t="s">
        <v>169</v>
      </c>
      <c r="AU132" s="237" t="s">
        <v>85</v>
      </c>
      <c r="AY132" s="17" t="s">
        <v>166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201</v>
      </c>
      <c r="BM132" s="237" t="s">
        <v>1219</v>
      </c>
    </row>
    <row r="133" s="2" customFormat="1">
      <c r="A133" s="38"/>
      <c r="B133" s="39"/>
      <c r="C133" s="40"/>
      <c r="D133" s="239" t="s">
        <v>176</v>
      </c>
      <c r="E133" s="40"/>
      <c r="F133" s="240" t="s">
        <v>1220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176</v>
      </c>
      <c r="AU133" s="17" t="s">
        <v>85</v>
      </c>
    </row>
    <row r="134" s="2" customFormat="1" ht="26.4" customHeight="1">
      <c r="A134" s="38"/>
      <c r="B134" s="39"/>
      <c r="C134" s="226" t="s">
        <v>167</v>
      </c>
      <c r="D134" s="226" t="s">
        <v>169</v>
      </c>
      <c r="E134" s="227" t="s">
        <v>1221</v>
      </c>
      <c r="F134" s="228" t="s">
        <v>1222</v>
      </c>
      <c r="G134" s="229" t="s">
        <v>373</v>
      </c>
      <c r="H134" s="230">
        <v>0.0070000000000000001</v>
      </c>
      <c r="I134" s="231"/>
      <c r="J134" s="232">
        <f>ROUND(I134*H134,2)</f>
        <v>0</v>
      </c>
      <c r="K134" s="228" t="s">
        <v>173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201</v>
      </c>
      <c r="AT134" s="237" t="s">
        <v>169</v>
      </c>
      <c r="AU134" s="237" t="s">
        <v>85</v>
      </c>
      <c r="AY134" s="17" t="s">
        <v>166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201</v>
      </c>
      <c r="BM134" s="237" t="s">
        <v>1223</v>
      </c>
    </row>
    <row r="135" s="2" customFormat="1">
      <c r="A135" s="38"/>
      <c r="B135" s="39"/>
      <c r="C135" s="40"/>
      <c r="D135" s="239" t="s">
        <v>176</v>
      </c>
      <c r="E135" s="40"/>
      <c r="F135" s="240" t="s">
        <v>1224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176</v>
      </c>
      <c r="AU135" s="17" t="s">
        <v>85</v>
      </c>
    </row>
    <row r="136" s="12" customFormat="1" ht="22.8" customHeight="1">
      <c r="A136" s="12"/>
      <c r="B136" s="210"/>
      <c r="C136" s="211"/>
      <c r="D136" s="212" t="s">
        <v>75</v>
      </c>
      <c r="E136" s="224" t="s">
        <v>1225</v>
      </c>
      <c r="F136" s="224" t="s">
        <v>1226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SUM(P137:P166)</f>
        <v>0</v>
      </c>
      <c r="Q136" s="218"/>
      <c r="R136" s="219">
        <f>SUM(R137:R166)</f>
        <v>0.013250000000000001</v>
      </c>
      <c r="S136" s="218"/>
      <c r="T136" s="220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85</v>
      </c>
      <c r="AT136" s="222" t="s">
        <v>75</v>
      </c>
      <c r="AU136" s="222" t="s">
        <v>83</v>
      </c>
      <c r="AY136" s="221" t="s">
        <v>166</v>
      </c>
      <c r="BK136" s="223">
        <f>SUM(BK137:BK166)</f>
        <v>0</v>
      </c>
    </row>
    <row r="137" s="2" customFormat="1" ht="16.5" customHeight="1">
      <c r="A137" s="38"/>
      <c r="B137" s="39"/>
      <c r="C137" s="226" t="s">
        <v>174</v>
      </c>
      <c r="D137" s="226" t="s">
        <v>169</v>
      </c>
      <c r="E137" s="227" t="s">
        <v>1227</v>
      </c>
      <c r="F137" s="228" t="s">
        <v>1228</v>
      </c>
      <c r="G137" s="229" t="s">
        <v>298</v>
      </c>
      <c r="H137" s="230">
        <v>10</v>
      </c>
      <c r="I137" s="231"/>
      <c r="J137" s="232">
        <f>ROUND(I137*H137,2)</f>
        <v>0</v>
      </c>
      <c r="K137" s="228" t="s">
        <v>173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0.00036000000000000002</v>
      </c>
      <c r="R137" s="235">
        <f>Q137*H137</f>
        <v>0.0036000000000000003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201</v>
      </c>
      <c r="AT137" s="237" t="s">
        <v>169</v>
      </c>
      <c r="AU137" s="237" t="s">
        <v>85</v>
      </c>
      <c r="AY137" s="17" t="s">
        <v>166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201</v>
      </c>
      <c r="BM137" s="237" t="s">
        <v>1229</v>
      </c>
    </row>
    <row r="138" s="2" customFormat="1">
      <c r="A138" s="38"/>
      <c r="B138" s="39"/>
      <c r="C138" s="40"/>
      <c r="D138" s="239" t="s">
        <v>176</v>
      </c>
      <c r="E138" s="40"/>
      <c r="F138" s="240" t="s">
        <v>1230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176</v>
      </c>
      <c r="AU138" s="17" t="s">
        <v>85</v>
      </c>
    </row>
    <row r="139" s="14" customFormat="1">
      <c r="A139" s="14"/>
      <c r="B139" s="255"/>
      <c r="C139" s="256"/>
      <c r="D139" s="246" t="s">
        <v>178</v>
      </c>
      <c r="E139" s="257" t="s">
        <v>1</v>
      </c>
      <c r="F139" s="258" t="s">
        <v>1231</v>
      </c>
      <c r="G139" s="256"/>
      <c r="H139" s="259">
        <v>10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178</v>
      </c>
      <c r="AU139" s="265" t="s">
        <v>85</v>
      </c>
      <c r="AV139" s="14" t="s">
        <v>85</v>
      </c>
      <c r="AW139" s="14" t="s">
        <v>34</v>
      </c>
      <c r="AX139" s="14" t="s">
        <v>76</v>
      </c>
      <c r="AY139" s="265" t="s">
        <v>166</v>
      </c>
    </row>
    <row r="140" s="2" customFormat="1" ht="16.5" customHeight="1">
      <c r="A140" s="38"/>
      <c r="B140" s="39"/>
      <c r="C140" s="226" t="s">
        <v>202</v>
      </c>
      <c r="D140" s="226" t="s">
        <v>169</v>
      </c>
      <c r="E140" s="227" t="s">
        <v>1232</v>
      </c>
      <c r="F140" s="228" t="s">
        <v>1233</v>
      </c>
      <c r="G140" s="229" t="s">
        <v>198</v>
      </c>
      <c r="H140" s="230">
        <v>1</v>
      </c>
      <c r="I140" s="231"/>
      <c r="J140" s="232">
        <f>ROUND(I140*H140,2)</f>
        <v>0</v>
      </c>
      <c r="K140" s="228" t="s">
        <v>173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0.0023</v>
      </c>
      <c r="R140" s="235">
        <f>Q140*H140</f>
        <v>0.0023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201</v>
      </c>
      <c r="AT140" s="237" t="s">
        <v>169</v>
      </c>
      <c r="AU140" s="237" t="s">
        <v>85</v>
      </c>
      <c r="AY140" s="17" t="s">
        <v>166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201</v>
      </c>
      <c r="BM140" s="237" t="s">
        <v>1234</v>
      </c>
    </row>
    <row r="141" s="2" customFormat="1">
      <c r="A141" s="38"/>
      <c r="B141" s="39"/>
      <c r="C141" s="40"/>
      <c r="D141" s="239" t="s">
        <v>176</v>
      </c>
      <c r="E141" s="40"/>
      <c r="F141" s="240" t="s">
        <v>1235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176</v>
      </c>
      <c r="AU141" s="17" t="s">
        <v>85</v>
      </c>
    </row>
    <row r="142" s="14" customFormat="1">
      <c r="A142" s="14"/>
      <c r="B142" s="255"/>
      <c r="C142" s="256"/>
      <c r="D142" s="246" t="s">
        <v>178</v>
      </c>
      <c r="E142" s="257" t="s">
        <v>1</v>
      </c>
      <c r="F142" s="258" t="s">
        <v>83</v>
      </c>
      <c r="G142" s="256"/>
      <c r="H142" s="259">
        <v>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178</v>
      </c>
      <c r="AU142" s="265" t="s">
        <v>85</v>
      </c>
      <c r="AV142" s="14" t="s">
        <v>85</v>
      </c>
      <c r="AW142" s="14" t="s">
        <v>34</v>
      </c>
      <c r="AX142" s="14" t="s">
        <v>76</v>
      </c>
      <c r="AY142" s="265" t="s">
        <v>166</v>
      </c>
    </row>
    <row r="143" s="2" customFormat="1" ht="16.5" customHeight="1">
      <c r="A143" s="38"/>
      <c r="B143" s="39"/>
      <c r="C143" s="226" t="s">
        <v>182</v>
      </c>
      <c r="D143" s="226" t="s">
        <v>169</v>
      </c>
      <c r="E143" s="227" t="s">
        <v>1236</v>
      </c>
      <c r="F143" s="228" t="s">
        <v>1237</v>
      </c>
      <c r="G143" s="229" t="s">
        <v>198</v>
      </c>
      <c r="H143" s="230">
        <v>1</v>
      </c>
      <c r="I143" s="231"/>
      <c r="J143" s="232">
        <f>ROUND(I143*H143,2)</f>
        <v>0</v>
      </c>
      <c r="K143" s="228" t="s">
        <v>173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0.00042000000000000002</v>
      </c>
      <c r="R143" s="235">
        <f>Q143*H143</f>
        <v>0.00042000000000000002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201</v>
      </c>
      <c r="AT143" s="237" t="s">
        <v>169</v>
      </c>
      <c r="AU143" s="237" t="s">
        <v>85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201</v>
      </c>
      <c r="BM143" s="237" t="s">
        <v>1238</v>
      </c>
    </row>
    <row r="144" s="2" customFormat="1">
      <c r="A144" s="38"/>
      <c r="B144" s="39"/>
      <c r="C144" s="40"/>
      <c r="D144" s="239" t="s">
        <v>176</v>
      </c>
      <c r="E144" s="40"/>
      <c r="F144" s="240" t="s">
        <v>1239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176</v>
      </c>
      <c r="AU144" s="17" t="s">
        <v>85</v>
      </c>
    </row>
    <row r="145" s="14" customFormat="1">
      <c r="A145" s="14"/>
      <c r="B145" s="255"/>
      <c r="C145" s="256"/>
      <c r="D145" s="246" t="s">
        <v>178</v>
      </c>
      <c r="E145" s="257" t="s">
        <v>1</v>
      </c>
      <c r="F145" s="258" t="s">
        <v>83</v>
      </c>
      <c r="G145" s="256"/>
      <c r="H145" s="259">
        <v>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178</v>
      </c>
      <c r="AU145" s="265" t="s">
        <v>85</v>
      </c>
      <c r="AV145" s="14" t="s">
        <v>85</v>
      </c>
      <c r="AW145" s="14" t="s">
        <v>34</v>
      </c>
      <c r="AX145" s="14" t="s">
        <v>76</v>
      </c>
      <c r="AY145" s="265" t="s">
        <v>166</v>
      </c>
    </row>
    <row r="146" s="2" customFormat="1" ht="16.5" customHeight="1">
      <c r="A146" s="38"/>
      <c r="B146" s="39"/>
      <c r="C146" s="226" t="s">
        <v>218</v>
      </c>
      <c r="D146" s="226" t="s">
        <v>169</v>
      </c>
      <c r="E146" s="227" t="s">
        <v>1240</v>
      </c>
      <c r="F146" s="228" t="s">
        <v>1241</v>
      </c>
      <c r="G146" s="229" t="s">
        <v>198</v>
      </c>
      <c r="H146" s="230">
        <v>6</v>
      </c>
      <c r="I146" s="231"/>
      <c r="J146" s="232">
        <f>ROUND(I146*H146,2)</f>
        <v>0</v>
      </c>
      <c r="K146" s="228" t="s">
        <v>173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201</v>
      </c>
      <c r="AT146" s="237" t="s">
        <v>169</v>
      </c>
      <c r="AU146" s="237" t="s">
        <v>85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201</v>
      </c>
      <c r="BM146" s="237" t="s">
        <v>1242</v>
      </c>
    </row>
    <row r="147" s="2" customFormat="1">
      <c r="A147" s="38"/>
      <c r="B147" s="39"/>
      <c r="C147" s="40"/>
      <c r="D147" s="239" t="s">
        <v>176</v>
      </c>
      <c r="E147" s="40"/>
      <c r="F147" s="240" t="s">
        <v>1243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85</v>
      </c>
    </row>
    <row r="148" s="14" customFormat="1">
      <c r="A148" s="14"/>
      <c r="B148" s="255"/>
      <c r="C148" s="256"/>
      <c r="D148" s="246" t="s">
        <v>178</v>
      </c>
      <c r="E148" s="257" t="s">
        <v>1</v>
      </c>
      <c r="F148" s="258" t="s">
        <v>1244</v>
      </c>
      <c r="G148" s="256"/>
      <c r="H148" s="259">
        <v>6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178</v>
      </c>
      <c r="AU148" s="265" t="s">
        <v>85</v>
      </c>
      <c r="AV148" s="14" t="s">
        <v>85</v>
      </c>
      <c r="AW148" s="14" t="s">
        <v>34</v>
      </c>
      <c r="AX148" s="14" t="s">
        <v>76</v>
      </c>
      <c r="AY148" s="265" t="s">
        <v>166</v>
      </c>
    </row>
    <row r="149" s="2" customFormat="1" ht="26.4" customHeight="1">
      <c r="A149" s="38"/>
      <c r="B149" s="39"/>
      <c r="C149" s="226" t="s">
        <v>227</v>
      </c>
      <c r="D149" s="226" t="s">
        <v>169</v>
      </c>
      <c r="E149" s="227" t="s">
        <v>1245</v>
      </c>
      <c r="F149" s="228" t="s">
        <v>1246</v>
      </c>
      <c r="G149" s="229" t="s">
        <v>298</v>
      </c>
      <c r="H149" s="230">
        <v>13</v>
      </c>
      <c r="I149" s="231"/>
      <c r="J149" s="232">
        <f>ROUND(I149*H149,2)</f>
        <v>0</v>
      </c>
      <c r="K149" s="228" t="s">
        <v>173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0.00051000000000000004</v>
      </c>
      <c r="R149" s="235">
        <f>Q149*H149</f>
        <v>0.0066300000000000005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174</v>
      </c>
      <c r="AT149" s="237" t="s">
        <v>169</v>
      </c>
      <c r="AU149" s="237" t="s">
        <v>85</v>
      </c>
      <c r="AY149" s="17" t="s">
        <v>166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174</v>
      </c>
      <c r="BM149" s="237" t="s">
        <v>1247</v>
      </c>
    </row>
    <row r="150" s="2" customFormat="1">
      <c r="A150" s="38"/>
      <c r="B150" s="39"/>
      <c r="C150" s="40"/>
      <c r="D150" s="239" t="s">
        <v>176</v>
      </c>
      <c r="E150" s="40"/>
      <c r="F150" s="240" t="s">
        <v>1248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176</v>
      </c>
      <c r="AU150" s="17" t="s">
        <v>85</v>
      </c>
    </row>
    <row r="151" s="14" customFormat="1">
      <c r="A151" s="14"/>
      <c r="B151" s="255"/>
      <c r="C151" s="256"/>
      <c r="D151" s="246" t="s">
        <v>178</v>
      </c>
      <c r="E151" s="257" t="s">
        <v>1</v>
      </c>
      <c r="F151" s="258" t="s">
        <v>1249</v>
      </c>
      <c r="G151" s="256"/>
      <c r="H151" s="259">
        <v>13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178</v>
      </c>
      <c r="AU151" s="265" t="s">
        <v>85</v>
      </c>
      <c r="AV151" s="14" t="s">
        <v>85</v>
      </c>
      <c r="AW151" s="14" t="s">
        <v>34</v>
      </c>
      <c r="AX151" s="14" t="s">
        <v>76</v>
      </c>
      <c r="AY151" s="265" t="s">
        <v>166</v>
      </c>
    </row>
    <row r="152" s="2" customFormat="1" ht="36" customHeight="1">
      <c r="A152" s="38"/>
      <c r="B152" s="39"/>
      <c r="C152" s="226" t="s">
        <v>207</v>
      </c>
      <c r="D152" s="226" t="s">
        <v>169</v>
      </c>
      <c r="E152" s="227" t="s">
        <v>1250</v>
      </c>
      <c r="F152" s="228" t="s">
        <v>1251</v>
      </c>
      <c r="G152" s="229" t="s">
        <v>533</v>
      </c>
      <c r="H152" s="230">
        <v>2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174</v>
      </c>
      <c r="AT152" s="237" t="s">
        <v>169</v>
      </c>
      <c r="AU152" s="237" t="s">
        <v>85</v>
      </c>
      <c r="AY152" s="17" t="s">
        <v>166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174</v>
      </c>
      <c r="BM152" s="237" t="s">
        <v>1252</v>
      </c>
    </row>
    <row r="153" s="14" customFormat="1">
      <c r="A153" s="14"/>
      <c r="B153" s="255"/>
      <c r="C153" s="256"/>
      <c r="D153" s="246" t="s">
        <v>178</v>
      </c>
      <c r="E153" s="257" t="s">
        <v>1</v>
      </c>
      <c r="F153" s="258" t="s">
        <v>85</v>
      </c>
      <c r="G153" s="256"/>
      <c r="H153" s="259">
        <v>2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178</v>
      </c>
      <c r="AU153" s="265" t="s">
        <v>85</v>
      </c>
      <c r="AV153" s="14" t="s">
        <v>85</v>
      </c>
      <c r="AW153" s="14" t="s">
        <v>34</v>
      </c>
      <c r="AX153" s="14" t="s">
        <v>76</v>
      </c>
      <c r="AY153" s="265" t="s">
        <v>166</v>
      </c>
    </row>
    <row r="154" s="2" customFormat="1" ht="16.5" customHeight="1">
      <c r="A154" s="38"/>
      <c r="B154" s="39"/>
      <c r="C154" s="226" t="s">
        <v>254</v>
      </c>
      <c r="D154" s="226" t="s">
        <v>169</v>
      </c>
      <c r="E154" s="227" t="s">
        <v>1253</v>
      </c>
      <c r="F154" s="228" t="s">
        <v>1254</v>
      </c>
      <c r="G154" s="229" t="s">
        <v>533</v>
      </c>
      <c r="H154" s="230">
        <v>4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174</v>
      </c>
      <c r="AT154" s="237" t="s">
        <v>169</v>
      </c>
      <c r="AU154" s="237" t="s">
        <v>85</v>
      </c>
      <c r="AY154" s="17" t="s">
        <v>166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174</v>
      </c>
      <c r="BM154" s="237" t="s">
        <v>1255</v>
      </c>
    </row>
    <row r="155" s="14" customFormat="1">
      <c r="A155" s="14"/>
      <c r="B155" s="255"/>
      <c r="C155" s="256"/>
      <c r="D155" s="246" t="s">
        <v>178</v>
      </c>
      <c r="E155" s="257" t="s">
        <v>1</v>
      </c>
      <c r="F155" s="258" t="s">
        <v>174</v>
      </c>
      <c r="G155" s="256"/>
      <c r="H155" s="259">
        <v>4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178</v>
      </c>
      <c r="AU155" s="265" t="s">
        <v>85</v>
      </c>
      <c r="AV155" s="14" t="s">
        <v>85</v>
      </c>
      <c r="AW155" s="14" t="s">
        <v>34</v>
      </c>
      <c r="AX155" s="14" t="s">
        <v>76</v>
      </c>
      <c r="AY155" s="265" t="s">
        <v>166</v>
      </c>
    </row>
    <row r="156" s="2" customFormat="1" ht="24" customHeight="1">
      <c r="A156" s="38"/>
      <c r="B156" s="39"/>
      <c r="C156" s="226" t="s">
        <v>261</v>
      </c>
      <c r="D156" s="226" t="s">
        <v>169</v>
      </c>
      <c r="E156" s="227" t="s">
        <v>1256</v>
      </c>
      <c r="F156" s="228" t="s">
        <v>1257</v>
      </c>
      <c r="G156" s="229" t="s">
        <v>198</v>
      </c>
      <c r="H156" s="230">
        <v>1</v>
      </c>
      <c r="I156" s="231"/>
      <c r="J156" s="232">
        <f>ROUND(I156*H156,2)</f>
        <v>0</v>
      </c>
      <c r="K156" s="228" t="s">
        <v>173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0.00014999999999999999</v>
      </c>
      <c r="R156" s="235">
        <f>Q156*H156</f>
        <v>0.00014999999999999999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201</v>
      </c>
      <c r="AT156" s="237" t="s">
        <v>169</v>
      </c>
      <c r="AU156" s="237" t="s">
        <v>85</v>
      </c>
      <c r="AY156" s="17" t="s">
        <v>166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201</v>
      </c>
      <c r="BM156" s="237" t="s">
        <v>1258</v>
      </c>
    </row>
    <row r="157" s="2" customFormat="1">
      <c r="A157" s="38"/>
      <c r="B157" s="39"/>
      <c r="C157" s="40"/>
      <c r="D157" s="239" t="s">
        <v>176</v>
      </c>
      <c r="E157" s="40"/>
      <c r="F157" s="240" t="s">
        <v>1259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176</v>
      </c>
      <c r="AU157" s="17" t="s">
        <v>85</v>
      </c>
    </row>
    <row r="158" s="14" customFormat="1">
      <c r="A158" s="14"/>
      <c r="B158" s="255"/>
      <c r="C158" s="256"/>
      <c r="D158" s="246" t="s">
        <v>178</v>
      </c>
      <c r="E158" s="257" t="s">
        <v>1</v>
      </c>
      <c r="F158" s="258" t="s">
        <v>83</v>
      </c>
      <c r="G158" s="256"/>
      <c r="H158" s="259">
        <v>1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178</v>
      </c>
      <c r="AU158" s="265" t="s">
        <v>85</v>
      </c>
      <c r="AV158" s="14" t="s">
        <v>85</v>
      </c>
      <c r="AW158" s="14" t="s">
        <v>34</v>
      </c>
      <c r="AX158" s="14" t="s">
        <v>76</v>
      </c>
      <c r="AY158" s="265" t="s">
        <v>166</v>
      </c>
    </row>
    <row r="159" s="2" customFormat="1" ht="24" customHeight="1">
      <c r="A159" s="38"/>
      <c r="B159" s="39"/>
      <c r="C159" s="266" t="s">
        <v>8</v>
      </c>
      <c r="D159" s="266" t="s">
        <v>490</v>
      </c>
      <c r="E159" s="267" t="s">
        <v>1260</v>
      </c>
      <c r="F159" s="268" t="s">
        <v>1261</v>
      </c>
      <c r="G159" s="269" t="s">
        <v>198</v>
      </c>
      <c r="H159" s="270">
        <v>1</v>
      </c>
      <c r="I159" s="271"/>
      <c r="J159" s="272">
        <f>ROUND(I159*H159,2)</f>
        <v>0</v>
      </c>
      <c r="K159" s="268" t="s">
        <v>1</v>
      </c>
      <c r="L159" s="273"/>
      <c r="M159" s="274" t="s">
        <v>1</v>
      </c>
      <c r="N159" s="275" t="s">
        <v>41</v>
      </c>
      <c r="O159" s="91"/>
      <c r="P159" s="235">
        <f>O159*H159</f>
        <v>0</v>
      </c>
      <c r="Q159" s="235">
        <v>0.00014999999999999999</v>
      </c>
      <c r="R159" s="235">
        <f>Q159*H159</f>
        <v>0.00014999999999999999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386</v>
      </c>
      <c r="AT159" s="237" t="s">
        <v>490</v>
      </c>
      <c r="AU159" s="237" t="s">
        <v>85</v>
      </c>
      <c r="AY159" s="17" t="s">
        <v>166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201</v>
      </c>
      <c r="BM159" s="237" t="s">
        <v>1262</v>
      </c>
    </row>
    <row r="160" s="14" customFormat="1">
      <c r="A160" s="14"/>
      <c r="B160" s="255"/>
      <c r="C160" s="256"/>
      <c r="D160" s="246" t="s">
        <v>178</v>
      </c>
      <c r="E160" s="257" t="s">
        <v>1</v>
      </c>
      <c r="F160" s="258" t="s">
        <v>83</v>
      </c>
      <c r="G160" s="256"/>
      <c r="H160" s="259">
        <v>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178</v>
      </c>
      <c r="AU160" s="265" t="s">
        <v>85</v>
      </c>
      <c r="AV160" s="14" t="s">
        <v>85</v>
      </c>
      <c r="AW160" s="14" t="s">
        <v>34</v>
      </c>
      <c r="AX160" s="14" t="s">
        <v>76</v>
      </c>
      <c r="AY160" s="265" t="s">
        <v>166</v>
      </c>
    </row>
    <row r="161" s="2" customFormat="1" ht="16.5" customHeight="1">
      <c r="A161" s="38"/>
      <c r="B161" s="39"/>
      <c r="C161" s="226" t="s">
        <v>271</v>
      </c>
      <c r="D161" s="226" t="s">
        <v>169</v>
      </c>
      <c r="E161" s="227" t="s">
        <v>1263</v>
      </c>
      <c r="F161" s="228" t="s">
        <v>1264</v>
      </c>
      <c r="G161" s="229" t="s">
        <v>533</v>
      </c>
      <c r="H161" s="230">
        <v>1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174</v>
      </c>
      <c r="AT161" s="237" t="s">
        <v>169</v>
      </c>
      <c r="AU161" s="237" t="s">
        <v>85</v>
      </c>
      <c r="AY161" s="17" t="s">
        <v>166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174</v>
      </c>
      <c r="BM161" s="237" t="s">
        <v>1265</v>
      </c>
    </row>
    <row r="162" s="14" customFormat="1">
      <c r="A162" s="14"/>
      <c r="B162" s="255"/>
      <c r="C162" s="256"/>
      <c r="D162" s="246" t="s">
        <v>178</v>
      </c>
      <c r="E162" s="257" t="s">
        <v>1</v>
      </c>
      <c r="F162" s="258" t="s">
        <v>83</v>
      </c>
      <c r="G162" s="256"/>
      <c r="H162" s="259">
        <v>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178</v>
      </c>
      <c r="AU162" s="265" t="s">
        <v>85</v>
      </c>
      <c r="AV162" s="14" t="s">
        <v>85</v>
      </c>
      <c r="AW162" s="14" t="s">
        <v>34</v>
      </c>
      <c r="AX162" s="14" t="s">
        <v>76</v>
      </c>
      <c r="AY162" s="265" t="s">
        <v>166</v>
      </c>
    </row>
    <row r="163" s="2" customFormat="1" ht="16.5" customHeight="1">
      <c r="A163" s="38"/>
      <c r="B163" s="39"/>
      <c r="C163" s="226" t="s">
        <v>277</v>
      </c>
      <c r="D163" s="226" t="s">
        <v>169</v>
      </c>
      <c r="E163" s="227" t="s">
        <v>1266</v>
      </c>
      <c r="F163" s="228" t="s">
        <v>1267</v>
      </c>
      <c r="G163" s="229" t="s">
        <v>533</v>
      </c>
      <c r="H163" s="230">
        <v>2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174</v>
      </c>
      <c r="AT163" s="237" t="s">
        <v>169</v>
      </c>
      <c r="AU163" s="237" t="s">
        <v>85</v>
      </c>
      <c r="AY163" s="17" t="s">
        <v>166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174</v>
      </c>
      <c r="BM163" s="237" t="s">
        <v>1268</v>
      </c>
    </row>
    <row r="164" s="14" customFormat="1">
      <c r="A164" s="14"/>
      <c r="B164" s="255"/>
      <c r="C164" s="256"/>
      <c r="D164" s="246" t="s">
        <v>178</v>
      </c>
      <c r="E164" s="257" t="s">
        <v>1</v>
      </c>
      <c r="F164" s="258" t="s">
        <v>85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178</v>
      </c>
      <c r="AU164" s="265" t="s">
        <v>85</v>
      </c>
      <c r="AV164" s="14" t="s">
        <v>85</v>
      </c>
      <c r="AW164" s="14" t="s">
        <v>34</v>
      </c>
      <c r="AX164" s="14" t="s">
        <v>76</v>
      </c>
      <c r="AY164" s="265" t="s">
        <v>166</v>
      </c>
    </row>
    <row r="165" s="2" customFormat="1" ht="26.4" customHeight="1">
      <c r="A165" s="38"/>
      <c r="B165" s="39"/>
      <c r="C165" s="226" t="s">
        <v>283</v>
      </c>
      <c r="D165" s="226" t="s">
        <v>169</v>
      </c>
      <c r="E165" s="227" t="s">
        <v>1269</v>
      </c>
      <c r="F165" s="228" t="s">
        <v>1270</v>
      </c>
      <c r="G165" s="229" t="s">
        <v>373</v>
      </c>
      <c r="H165" s="230">
        <v>0.0070000000000000001</v>
      </c>
      <c r="I165" s="231"/>
      <c r="J165" s="232">
        <f>ROUND(I165*H165,2)</f>
        <v>0</v>
      </c>
      <c r="K165" s="228" t="s">
        <v>173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201</v>
      </c>
      <c r="AT165" s="237" t="s">
        <v>169</v>
      </c>
      <c r="AU165" s="237" t="s">
        <v>85</v>
      </c>
      <c r="AY165" s="17" t="s">
        <v>166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201</v>
      </c>
      <c r="BM165" s="237" t="s">
        <v>1271</v>
      </c>
    </row>
    <row r="166" s="2" customFormat="1">
      <c r="A166" s="38"/>
      <c r="B166" s="39"/>
      <c r="C166" s="40"/>
      <c r="D166" s="239" t="s">
        <v>176</v>
      </c>
      <c r="E166" s="40"/>
      <c r="F166" s="240" t="s">
        <v>1272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176</v>
      </c>
      <c r="AU166" s="17" t="s">
        <v>85</v>
      </c>
    </row>
    <row r="167" s="12" customFormat="1" ht="22.8" customHeight="1">
      <c r="A167" s="12"/>
      <c r="B167" s="210"/>
      <c r="C167" s="211"/>
      <c r="D167" s="212" t="s">
        <v>75</v>
      </c>
      <c r="E167" s="224" t="s">
        <v>1273</v>
      </c>
      <c r="F167" s="224" t="s">
        <v>1274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SUM(P168:P193)</f>
        <v>0</v>
      </c>
      <c r="Q167" s="218"/>
      <c r="R167" s="219">
        <f>SUM(R168:R193)</f>
        <v>0.023369999999999998</v>
      </c>
      <c r="S167" s="218"/>
      <c r="T167" s="220">
        <f>SUM(T168:T193)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85</v>
      </c>
      <c r="AT167" s="222" t="s">
        <v>75</v>
      </c>
      <c r="AU167" s="222" t="s">
        <v>83</v>
      </c>
      <c r="AY167" s="221" t="s">
        <v>166</v>
      </c>
      <c r="BK167" s="223">
        <f>SUM(BK168:BK193)</f>
        <v>0</v>
      </c>
    </row>
    <row r="168" s="2" customFormat="1" ht="26.4" customHeight="1">
      <c r="A168" s="38"/>
      <c r="B168" s="39"/>
      <c r="C168" s="226" t="s">
        <v>201</v>
      </c>
      <c r="D168" s="226" t="s">
        <v>169</v>
      </c>
      <c r="E168" s="227" t="s">
        <v>1275</v>
      </c>
      <c r="F168" s="228" t="s">
        <v>1276</v>
      </c>
      <c r="G168" s="229" t="s">
        <v>298</v>
      </c>
      <c r="H168" s="230">
        <v>29</v>
      </c>
      <c r="I168" s="231"/>
      <c r="J168" s="232">
        <f>ROUND(I168*H168,2)</f>
        <v>0</v>
      </c>
      <c r="K168" s="228" t="s">
        <v>1277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0.00069999999999999999</v>
      </c>
      <c r="R168" s="235">
        <f>Q168*H168</f>
        <v>0.020299999999999999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201</v>
      </c>
      <c r="AT168" s="237" t="s">
        <v>169</v>
      </c>
      <c r="AU168" s="237" t="s">
        <v>85</v>
      </c>
      <c r="AY168" s="17" t="s">
        <v>166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201</v>
      </c>
      <c r="BM168" s="237" t="s">
        <v>1278</v>
      </c>
    </row>
    <row r="169" s="14" customFormat="1">
      <c r="A169" s="14"/>
      <c r="B169" s="255"/>
      <c r="C169" s="256"/>
      <c r="D169" s="246" t="s">
        <v>178</v>
      </c>
      <c r="E169" s="257" t="s">
        <v>1</v>
      </c>
      <c r="F169" s="258" t="s">
        <v>1279</v>
      </c>
      <c r="G169" s="256"/>
      <c r="H169" s="259">
        <v>29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178</v>
      </c>
      <c r="AU169" s="265" t="s">
        <v>85</v>
      </c>
      <c r="AV169" s="14" t="s">
        <v>85</v>
      </c>
      <c r="AW169" s="14" t="s">
        <v>34</v>
      </c>
      <c r="AX169" s="14" t="s">
        <v>76</v>
      </c>
      <c r="AY169" s="265" t="s">
        <v>166</v>
      </c>
    </row>
    <row r="170" s="2" customFormat="1" ht="26.4" customHeight="1">
      <c r="A170" s="38"/>
      <c r="B170" s="39"/>
      <c r="C170" s="226" t="s">
        <v>295</v>
      </c>
      <c r="D170" s="226" t="s">
        <v>169</v>
      </c>
      <c r="E170" s="227" t="s">
        <v>1280</v>
      </c>
      <c r="F170" s="228" t="s">
        <v>1281</v>
      </c>
      <c r="G170" s="229" t="s">
        <v>198</v>
      </c>
      <c r="H170" s="230">
        <v>2</v>
      </c>
      <c r="I170" s="231"/>
      <c r="J170" s="232">
        <f>ROUND(I170*H170,2)</f>
        <v>0</v>
      </c>
      <c r="K170" s="228" t="s">
        <v>173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0.00011</v>
      </c>
      <c r="R170" s="235">
        <f>Q170*H170</f>
        <v>0.00022000000000000001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201</v>
      </c>
      <c r="AT170" s="237" t="s">
        <v>169</v>
      </c>
      <c r="AU170" s="237" t="s">
        <v>85</v>
      </c>
      <c r="AY170" s="17" t="s">
        <v>166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201</v>
      </c>
      <c r="BM170" s="237" t="s">
        <v>1282</v>
      </c>
    </row>
    <row r="171" s="2" customFormat="1">
      <c r="A171" s="38"/>
      <c r="B171" s="39"/>
      <c r="C171" s="40"/>
      <c r="D171" s="239" t="s">
        <v>176</v>
      </c>
      <c r="E171" s="40"/>
      <c r="F171" s="240" t="s">
        <v>1283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176</v>
      </c>
      <c r="AU171" s="17" t="s">
        <v>85</v>
      </c>
    </row>
    <row r="172" s="14" customFormat="1">
      <c r="A172" s="14"/>
      <c r="B172" s="255"/>
      <c r="C172" s="256"/>
      <c r="D172" s="246" t="s">
        <v>178</v>
      </c>
      <c r="E172" s="257" t="s">
        <v>1</v>
      </c>
      <c r="F172" s="258" t="s">
        <v>85</v>
      </c>
      <c r="G172" s="256"/>
      <c r="H172" s="259">
        <v>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178</v>
      </c>
      <c r="AU172" s="265" t="s">
        <v>85</v>
      </c>
      <c r="AV172" s="14" t="s">
        <v>85</v>
      </c>
      <c r="AW172" s="14" t="s">
        <v>34</v>
      </c>
      <c r="AX172" s="14" t="s">
        <v>76</v>
      </c>
      <c r="AY172" s="265" t="s">
        <v>166</v>
      </c>
    </row>
    <row r="173" s="2" customFormat="1" ht="26.4" customHeight="1">
      <c r="A173" s="38"/>
      <c r="B173" s="39"/>
      <c r="C173" s="226" t="s">
        <v>303</v>
      </c>
      <c r="D173" s="226" t="s">
        <v>169</v>
      </c>
      <c r="E173" s="227" t="s">
        <v>1284</v>
      </c>
      <c r="F173" s="228" t="s">
        <v>1285</v>
      </c>
      <c r="G173" s="229" t="s">
        <v>198</v>
      </c>
      <c r="H173" s="230">
        <v>1</v>
      </c>
      <c r="I173" s="231"/>
      <c r="J173" s="232">
        <f>ROUND(I173*H173,2)</f>
        <v>0</v>
      </c>
      <c r="K173" s="228" t="s">
        <v>173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4.0000000000000003E-05</v>
      </c>
      <c r="R173" s="235">
        <f>Q173*H173</f>
        <v>4.0000000000000003E-05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201</v>
      </c>
      <c r="AT173" s="237" t="s">
        <v>169</v>
      </c>
      <c r="AU173" s="237" t="s">
        <v>85</v>
      </c>
      <c r="AY173" s="17" t="s">
        <v>166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201</v>
      </c>
      <c r="BM173" s="237" t="s">
        <v>1286</v>
      </c>
    </row>
    <row r="174" s="2" customFormat="1">
      <c r="A174" s="38"/>
      <c r="B174" s="39"/>
      <c r="C174" s="40"/>
      <c r="D174" s="239" t="s">
        <v>176</v>
      </c>
      <c r="E174" s="40"/>
      <c r="F174" s="240" t="s">
        <v>1287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176</v>
      </c>
      <c r="AU174" s="17" t="s">
        <v>85</v>
      </c>
    </row>
    <row r="175" s="14" customFormat="1">
      <c r="A175" s="14"/>
      <c r="B175" s="255"/>
      <c r="C175" s="256"/>
      <c r="D175" s="246" t="s">
        <v>178</v>
      </c>
      <c r="E175" s="257" t="s">
        <v>1</v>
      </c>
      <c r="F175" s="258" t="s">
        <v>83</v>
      </c>
      <c r="G175" s="256"/>
      <c r="H175" s="259">
        <v>1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178</v>
      </c>
      <c r="AU175" s="265" t="s">
        <v>85</v>
      </c>
      <c r="AV175" s="14" t="s">
        <v>85</v>
      </c>
      <c r="AW175" s="14" t="s">
        <v>34</v>
      </c>
      <c r="AX175" s="14" t="s">
        <v>76</v>
      </c>
      <c r="AY175" s="265" t="s">
        <v>166</v>
      </c>
    </row>
    <row r="176" s="2" customFormat="1" ht="40.8" customHeight="1">
      <c r="A176" s="38"/>
      <c r="B176" s="39"/>
      <c r="C176" s="226" t="s">
        <v>308</v>
      </c>
      <c r="D176" s="226" t="s">
        <v>169</v>
      </c>
      <c r="E176" s="227" t="s">
        <v>1288</v>
      </c>
      <c r="F176" s="228" t="s">
        <v>1289</v>
      </c>
      <c r="G176" s="229" t="s">
        <v>298</v>
      </c>
      <c r="H176" s="230">
        <v>12</v>
      </c>
      <c r="I176" s="231"/>
      <c r="J176" s="232">
        <f>ROUND(I176*H176,2)</f>
        <v>0</v>
      </c>
      <c r="K176" s="228" t="s">
        <v>173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5.0000000000000002E-05</v>
      </c>
      <c r="R176" s="235">
        <f>Q176*H176</f>
        <v>0.00060000000000000006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201</v>
      </c>
      <c r="AT176" s="237" t="s">
        <v>169</v>
      </c>
      <c r="AU176" s="237" t="s">
        <v>85</v>
      </c>
      <c r="AY176" s="17" t="s">
        <v>166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201</v>
      </c>
      <c r="BM176" s="237" t="s">
        <v>1290</v>
      </c>
    </row>
    <row r="177" s="2" customFormat="1">
      <c r="A177" s="38"/>
      <c r="B177" s="39"/>
      <c r="C177" s="40"/>
      <c r="D177" s="239" t="s">
        <v>176</v>
      </c>
      <c r="E177" s="40"/>
      <c r="F177" s="240" t="s">
        <v>1291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176</v>
      </c>
      <c r="AU177" s="17" t="s">
        <v>85</v>
      </c>
    </row>
    <row r="178" s="14" customFormat="1">
      <c r="A178" s="14"/>
      <c r="B178" s="255"/>
      <c r="C178" s="256"/>
      <c r="D178" s="246" t="s">
        <v>178</v>
      </c>
      <c r="E178" s="257" t="s">
        <v>1</v>
      </c>
      <c r="F178" s="258" t="s">
        <v>1292</v>
      </c>
      <c r="G178" s="256"/>
      <c r="H178" s="259">
        <v>12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178</v>
      </c>
      <c r="AU178" s="265" t="s">
        <v>85</v>
      </c>
      <c r="AV178" s="14" t="s">
        <v>85</v>
      </c>
      <c r="AW178" s="14" t="s">
        <v>34</v>
      </c>
      <c r="AX178" s="14" t="s">
        <v>76</v>
      </c>
      <c r="AY178" s="265" t="s">
        <v>166</v>
      </c>
    </row>
    <row r="179" s="2" customFormat="1" ht="16.5" customHeight="1">
      <c r="A179" s="38"/>
      <c r="B179" s="39"/>
      <c r="C179" s="226" t="s">
        <v>313</v>
      </c>
      <c r="D179" s="226" t="s">
        <v>169</v>
      </c>
      <c r="E179" s="227" t="s">
        <v>1293</v>
      </c>
      <c r="F179" s="228" t="s">
        <v>1294</v>
      </c>
      <c r="G179" s="229" t="s">
        <v>198</v>
      </c>
      <c r="H179" s="230">
        <v>4</v>
      </c>
      <c r="I179" s="231"/>
      <c r="J179" s="232">
        <f>ROUND(I179*H179,2)</f>
        <v>0</v>
      </c>
      <c r="K179" s="228" t="s">
        <v>173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201</v>
      </c>
      <c r="AT179" s="237" t="s">
        <v>169</v>
      </c>
      <c r="AU179" s="237" t="s">
        <v>85</v>
      </c>
      <c r="AY179" s="17" t="s">
        <v>166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201</v>
      </c>
      <c r="BM179" s="237" t="s">
        <v>1295</v>
      </c>
    </row>
    <row r="180" s="2" customFormat="1">
      <c r="A180" s="38"/>
      <c r="B180" s="39"/>
      <c r="C180" s="40"/>
      <c r="D180" s="239" t="s">
        <v>176</v>
      </c>
      <c r="E180" s="40"/>
      <c r="F180" s="240" t="s">
        <v>1296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176</v>
      </c>
      <c r="AU180" s="17" t="s">
        <v>85</v>
      </c>
    </row>
    <row r="181" s="14" customFormat="1">
      <c r="A181" s="14"/>
      <c r="B181" s="255"/>
      <c r="C181" s="256"/>
      <c r="D181" s="246" t="s">
        <v>178</v>
      </c>
      <c r="E181" s="257" t="s">
        <v>1</v>
      </c>
      <c r="F181" s="258" t="s">
        <v>1297</v>
      </c>
      <c r="G181" s="256"/>
      <c r="H181" s="259">
        <v>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178</v>
      </c>
      <c r="AU181" s="265" t="s">
        <v>85</v>
      </c>
      <c r="AV181" s="14" t="s">
        <v>85</v>
      </c>
      <c r="AW181" s="14" t="s">
        <v>34</v>
      </c>
      <c r="AX181" s="14" t="s">
        <v>76</v>
      </c>
      <c r="AY181" s="265" t="s">
        <v>166</v>
      </c>
    </row>
    <row r="182" s="2" customFormat="1" ht="24" customHeight="1">
      <c r="A182" s="38"/>
      <c r="B182" s="39"/>
      <c r="C182" s="226" t="s">
        <v>7</v>
      </c>
      <c r="D182" s="226" t="s">
        <v>169</v>
      </c>
      <c r="E182" s="227" t="s">
        <v>1298</v>
      </c>
      <c r="F182" s="228" t="s">
        <v>1299</v>
      </c>
      <c r="G182" s="229" t="s">
        <v>198</v>
      </c>
      <c r="H182" s="230">
        <v>4</v>
      </c>
      <c r="I182" s="231"/>
      <c r="J182" s="232">
        <f>ROUND(I182*H182,2)</f>
        <v>0</v>
      </c>
      <c r="K182" s="228" t="s">
        <v>173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0.00012999999999999999</v>
      </c>
      <c r="R182" s="235">
        <f>Q182*H182</f>
        <v>0.00051999999999999995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201</v>
      </c>
      <c r="AT182" s="237" t="s">
        <v>169</v>
      </c>
      <c r="AU182" s="237" t="s">
        <v>85</v>
      </c>
      <c r="AY182" s="17" t="s">
        <v>166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201</v>
      </c>
      <c r="BM182" s="237" t="s">
        <v>1300</v>
      </c>
    </row>
    <row r="183" s="2" customFormat="1">
      <c r="A183" s="38"/>
      <c r="B183" s="39"/>
      <c r="C183" s="40"/>
      <c r="D183" s="239" t="s">
        <v>176</v>
      </c>
      <c r="E183" s="40"/>
      <c r="F183" s="240" t="s">
        <v>1301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176</v>
      </c>
      <c r="AU183" s="17" t="s">
        <v>85</v>
      </c>
    </row>
    <row r="184" s="14" customFormat="1">
      <c r="A184" s="14"/>
      <c r="B184" s="255"/>
      <c r="C184" s="256"/>
      <c r="D184" s="246" t="s">
        <v>178</v>
      </c>
      <c r="E184" s="257" t="s">
        <v>1</v>
      </c>
      <c r="F184" s="258" t="s">
        <v>1302</v>
      </c>
      <c r="G184" s="256"/>
      <c r="H184" s="259">
        <v>4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178</v>
      </c>
      <c r="AU184" s="265" t="s">
        <v>85</v>
      </c>
      <c r="AV184" s="14" t="s">
        <v>85</v>
      </c>
      <c r="AW184" s="14" t="s">
        <v>34</v>
      </c>
      <c r="AX184" s="14" t="s">
        <v>76</v>
      </c>
      <c r="AY184" s="265" t="s">
        <v>166</v>
      </c>
    </row>
    <row r="185" s="2" customFormat="1" ht="26.4" customHeight="1">
      <c r="A185" s="38"/>
      <c r="B185" s="39"/>
      <c r="C185" s="266" t="s">
        <v>323</v>
      </c>
      <c r="D185" s="266" t="s">
        <v>490</v>
      </c>
      <c r="E185" s="267" t="s">
        <v>1303</v>
      </c>
      <c r="F185" s="268" t="s">
        <v>1304</v>
      </c>
      <c r="G185" s="269" t="s">
        <v>198</v>
      </c>
      <c r="H185" s="270">
        <v>1</v>
      </c>
      <c r="I185" s="271"/>
      <c r="J185" s="272">
        <f>ROUND(I185*H185,2)</f>
        <v>0</v>
      </c>
      <c r="K185" s="268" t="s">
        <v>1</v>
      </c>
      <c r="L185" s="273"/>
      <c r="M185" s="274" t="s">
        <v>1</v>
      </c>
      <c r="N185" s="275" t="s">
        <v>41</v>
      </c>
      <c r="O185" s="91"/>
      <c r="P185" s="235">
        <f>O185*H185</f>
        <v>0</v>
      </c>
      <c r="Q185" s="235">
        <v>0.00051999999999999995</v>
      </c>
      <c r="R185" s="235">
        <f>Q185*H185</f>
        <v>0.00051999999999999995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386</v>
      </c>
      <c r="AT185" s="237" t="s">
        <v>490</v>
      </c>
      <c r="AU185" s="237" t="s">
        <v>85</v>
      </c>
      <c r="AY185" s="17" t="s">
        <v>166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201</v>
      </c>
      <c r="BM185" s="237" t="s">
        <v>1305</v>
      </c>
    </row>
    <row r="186" s="14" customFormat="1">
      <c r="A186" s="14"/>
      <c r="B186" s="255"/>
      <c r="C186" s="256"/>
      <c r="D186" s="246" t="s">
        <v>178</v>
      </c>
      <c r="E186" s="257" t="s">
        <v>1</v>
      </c>
      <c r="F186" s="258" t="s">
        <v>83</v>
      </c>
      <c r="G186" s="256"/>
      <c r="H186" s="259">
        <v>1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178</v>
      </c>
      <c r="AU186" s="265" t="s">
        <v>85</v>
      </c>
      <c r="AV186" s="14" t="s">
        <v>85</v>
      </c>
      <c r="AW186" s="14" t="s">
        <v>34</v>
      </c>
      <c r="AX186" s="14" t="s">
        <v>76</v>
      </c>
      <c r="AY186" s="265" t="s">
        <v>166</v>
      </c>
    </row>
    <row r="187" s="2" customFormat="1" ht="24" customHeight="1">
      <c r="A187" s="38"/>
      <c r="B187" s="39"/>
      <c r="C187" s="226" t="s">
        <v>329</v>
      </c>
      <c r="D187" s="226" t="s">
        <v>169</v>
      </c>
      <c r="E187" s="227" t="s">
        <v>1306</v>
      </c>
      <c r="F187" s="228" t="s">
        <v>1307</v>
      </c>
      <c r="G187" s="229" t="s">
        <v>198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2.0000000000000002E-05</v>
      </c>
      <c r="R187" s="235">
        <f>Q187*H187</f>
        <v>2.0000000000000002E-05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201</v>
      </c>
      <c r="AT187" s="237" t="s">
        <v>169</v>
      </c>
      <c r="AU187" s="237" t="s">
        <v>85</v>
      </c>
      <c r="AY187" s="17" t="s">
        <v>166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201</v>
      </c>
      <c r="BM187" s="237" t="s">
        <v>1308</v>
      </c>
    </row>
    <row r="188" s="2" customFormat="1" ht="26.4" customHeight="1">
      <c r="A188" s="38"/>
      <c r="B188" s="39"/>
      <c r="C188" s="266" t="s">
        <v>335</v>
      </c>
      <c r="D188" s="266" t="s">
        <v>490</v>
      </c>
      <c r="E188" s="267" t="s">
        <v>1309</v>
      </c>
      <c r="F188" s="268" t="s">
        <v>1310</v>
      </c>
      <c r="G188" s="269" t="s">
        <v>198</v>
      </c>
      <c r="H188" s="270">
        <v>5</v>
      </c>
      <c r="I188" s="271"/>
      <c r="J188" s="272">
        <f>ROUND(I188*H188,2)</f>
        <v>0</v>
      </c>
      <c r="K188" s="268" t="s">
        <v>1</v>
      </c>
      <c r="L188" s="273"/>
      <c r="M188" s="274" t="s">
        <v>1</v>
      </c>
      <c r="N188" s="275" t="s">
        <v>41</v>
      </c>
      <c r="O188" s="91"/>
      <c r="P188" s="235">
        <f>O188*H188</f>
        <v>0</v>
      </c>
      <c r="Q188" s="235">
        <v>0.00021000000000000001</v>
      </c>
      <c r="R188" s="235">
        <f>Q188*H188</f>
        <v>0.0010500000000000002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386</v>
      </c>
      <c r="AT188" s="237" t="s">
        <v>490</v>
      </c>
      <c r="AU188" s="237" t="s">
        <v>85</v>
      </c>
      <c r="AY188" s="17" t="s">
        <v>166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201</v>
      </c>
      <c r="BM188" s="237" t="s">
        <v>1311</v>
      </c>
    </row>
    <row r="189" s="14" customFormat="1">
      <c r="A189" s="14"/>
      <c r="B189" s="255"/>
      <c r="C189" s="256"/>
      <c r="D189" s="246" t="s">
        <v>178</v>
      </c>
      <c r="E189" s="257" t="s">
        <v>1</v>
      </c>
      <c r="F189" s="258" t="s">
        <v>202</v>
      </c>
      <c r="G189" s="256"/>
      <c r="H189" s="259">
        <v>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178</v>
      </c>
      <c r="AU189" s="265" t="s">
        <v>85</v>
      </c>
      <c r="AV189" s="14" t="s">
        <v>85</v>
      </c>
      <c r="AW189" s="14" t="s">
        <v>34</v>
      </c>
      <c r="AX189" s="14" t="s">
        <v>76</v>
      </c>
      <c r="AY189" s="265" t="s">
        <v>166</v>
      </c>
    </row>
    <row r="190" s="2" customFormat="1" ht="24" customHeight="1">
      <c r="A190" s="38"/>
      <c r="B190" s="39"/>
      <c r="C190" s="226" t="s">
        <v>341</v>
      </c>
      <c r="D190" s="226" t="s">
        <v>169</v>
      </c>
      <c r="E190" s="227" t="s">
        <v>1312</v>
      </c>
      <c r="F190" s="228" t="s">
        <v>1313</v>
      </c>
      <c r="G190" s="229" t="s">
        <v>198</v>
      </c>
      <c r="H190" s="230">
        <v>5</v>
      </c>
      <c r="I190" s="231"/>
      <c r="J190" s="232">
        <f>ROUND(I190*H190,2)</f>
        <v>0</v>
      </c>
      <c r="K190" s="228" t="s">
        <v>173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2.0000000000000002E-05</v>
      </c>
      <c r="R190" s="235">
        <f>Q190*H190</f>
        <v>0.00010000000000000001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201</v>
      </c>
      <c r="AT190" s="237" t="s">
        <v>169</v>
      </c>
      <c r="AU190" s="237" t="s">
        <v>85</v>
      </c>
      <c r="AY190" s="17" t="s">
        <v>166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201</v>
      </c>
      <c r="BM190" s="237" t="s">
        <v>1314</v>
      </c>
    </row>
    <row r="191" s="2" customFormat="1">
      <c r="A191" s="38"/>
      <c r="B191" s="39"/>
      <c r="C191" s="40"/>
      <c r="D191" s="239" t="s">
        <v>176</v>
      </c>
      <c r="E191" s="40"/>
      <c r="F191" s="240" t="s">
        <v>1315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176</v>
      </c>
      <c r="AU191" s="17" t="s">
        <v>85</v>
      </c>
    </row>
    <row r="192" s="2" customFormat="1" ht="26.4" customHeight="1">
      <c r="A192" s="38"/>
      <c r="B192" s="39"/>
      <c r="C192" s="226" t="s">
        <v>349</v>
      </c>
      <c r="D192" s="226" t="s">
        <v>169</v>
      </c>
      <c r="E192" s="227" t="s">
        <v>1316</v>
      </c>
      <c r="F192" s="228" t="s">
        <v>1317</v>
      </c>
      <c r="G192" s="229" t="s">
        <v>373</v>
      </c>
      <c r="H192" s="230">
        <v>0.023</v>
      </c>
      <c r="I192" s="231"/>
      <c r="J192" s="232">
        <f>ROUND(I192*H192,2)</f>
        <v>0</v>
      </c>
      <c r="K192" s="228" t="s">
        <v>173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201</v>
      </c>
      <c r="AT192" s="237" t="s">
        <v>169</v>
      </c>
      <c r="AU192" s="237" t="s">
        <v>85</v>
      </c>
      <c r="AY192" s="17" t="s">
        <v>166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201</v>
      </c>
      <c r="BM192" s="237" t="s">
        <v>1318</v>
      </c>
    </row>
    <row r="193" s="2" customFormat="1">
      <c r="A193" s="38"/>
      <c r="B193" s="39"/>
      <c r="C193" s="40"/>
      <c r="D193" s="239" t="s">
        <v>176</v>
      </c>
      <c r="E193" s="40"/>
      <c r="F193" s="240" t="s">
        <v>1319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176</v>
      </c>
      <c r="AU193" s="17" t="s">
        <v>85</v>
      </c>
    </row>
    <row r="194" s="12" customFormat="1" ht="22.8" customHeight="1">
      <c r="A194" s="12"/>
      <c r="B194" s="210"/>
      <c r="C194" s="211"/>
      <c r="D194" s="212" t="s">
        <v>75</v>
      </c>
      <c r="E194" s="224" t="s">
        <v>1320</v>
      </c>
      <c r="F194" s="224" t="s">
        <v>1321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SUM(P195:P212)</f>
        <v>0</v>
      </c>
      <c r="Q194" s="218"/>
      <c r="R194" s="219">
        <f>SUM(R195:R212)</f>
        <v>0.051220000000000002</v>
      </c>
      <c r="S194" s="218"/>
      <c r="T194" s="220">
        <f>SUM(T195:T212)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85</v>
      </c>
      <c r="AT194" s="222" t="s">
        <v>75</v>
      </c>
      <c r="AU194" s="222" t="s">
        <v>83</v>
      </c>
      <c r="AY194" s="221" t="s">
        <v>166</v>
      </c>
      <c r="BK194" s="223">
        <f>SUM(BK195:BK212)</f>
        <v>0</v>
      </c>
    </row>
    <row r="195" s="2" customFormat="1" ht="16.5" customHeight="1">
      <c r="A195" s="38"/>
      <c r="B195" s="39"/>
      <c r="C195" s="266" t="s">
        <v>355</v>
      </c>
      <c r="D195" s="266" t="s">
        <v>490</v>
      </c>
      <c r="E195" s="267" t="s">
        <v>1322</v>
      </c>
      <c r="F195" s="268" t="s">
        <v>1323</v>
      </c>
      <c r="G195" s="269" t="s">
        <v>198</v>
      </c>
      <c r="H195" s="270">
        <v>4</v>
      </c>
      <c r="I195" s="271"/>
      <c r="J195" s="272">
        <f>ROUND(I195*H195,2)</f>
        <v>0</v>
      </c>
      <c r="K195" s="268" t="s">
        <v>173</v>
      </c>
      <c r="L195" s="273"/>
      <c r="M195" s="274" t="s">
        <v>1</v>
      </c>
      <c r="N195" s="275" t="s">
        <v>41</v>
      </c>
      <c r="O195" s="91"/>
      <c r="P195" s="235">
        <f>O195*H195</f>
        <v>0</v>
      </c>
      <c r="Q195" s="235">
        <v>0.00031</v>
      </c>
      <c r="R195" s="235">
        <f>Q195*H195</f>
        <v>0.00124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386</v>
      </c>
      <c r="AT195" s="237" t="s">
        <v>490</v>
      </c>
      <c r="AU195" s="237" t="s">
        <v>85</v>
      </c>
      <c r="AY195" s="17" t="s">
        <v>166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201</v>
      </c>
      <c r="BM195" s="237" t="s">
        <v>1324</v>
      </c>
    </row>
    <row r="196" s="14" customFormat="1">
      <c r="A196" s="14"/>
      <c r="B196" s="255"/>
      <c r="C196" s="256"/>
      <c r="D196" s="246" t="s">
        <v>178</v>
      </c>
      <c r="E196" s="257" t="s">
        <v>1</v>
      </c>
      <c r="F196" s="258" t="s">
        <v>1325</v>
      </c>
      <c r="G196" s="256"/>
      <c r="H196" s="259">
        <v>4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178</v>
      </c>
      <c r="AU196" s="265" t="s">
        <v>85</v>
      </c>
      <c r="AV196" s="14" t="s">
        <v>85</v>
      </c>
      <c r="AW196" s="14" t="s">
        <v>34</v>
      </c>
      <c r="AX196" s="14" t="s">
        <v>76</v>
      </c>
      <c r="AY196" s="265" t="s">
        <v>166</v>
      </c>
    </row>
    <row r="197" s="2" customFormat="1">
      <c r="A197" s="38"/>
      <c r="B197" s="39"/>
      <c r="C197" s="226" t="s">
        <v>361</v>
      </c>
      <c r="D197" s="226" t="s">
        <v>169</v>
      </c>
      <c r="E197" s="227" t="s">
        <v>1326</v>
      </c>
      <c r="F197" s="228" t="s">
        <v>1327</v>
      </c>
      <c r="G197" s="229" t="s">
        <v>1104</v>
      </c>
      <c r="H197" s="230">
        <v>4</v>
      </c>
      <c r="I197" s="231"/>
      <c r="J197" s="232">
        <f>ROUND(I197*H197,2)</f>
        <v>0</v>
      </c>
      <c r="K197" s="228" t="s">
        <v>173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9.0000000000000006E-05</v>
      </c>
      <c r="R197" s="235">
        <f>Q197*H197</f>
        <v>0.00036000000000000002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201</v>
      </c>
      <c r="AT197" s="237" t="s">
        <v>169</v>
      </c>
      <c r="AU197" s="237" t="s">
        <v>85</v>
      </c>
      <c r="AY197" s="17" t="s">
        <v>166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201</v>
      </c>
      <c r="BM197" s="237" t="s">
        <v>1328</v>
      </c>
    </row>
    <row r="198" s="2" customFormat="1">
      <c r="A198" s="38"/>
      <c r="B198" s="39"/>
      <c r="C198" s="40"/>
      <c r="D198" s="239" t="s">
        <v>176</v>
      </c>
      <c r="E198" s="40"/>
      <c r="F198" s="240" t="s">
        <v>1329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176</v>
      </c>
      <c r="AU198" s="17" t="s">
        <v>85</v>
      </c>
    </row>
    <row r="199" s="2" customFormat="1" ht="16.5" customHeight="1">
      <c r="A199" s="38"/>
      <c r="B199" s="39"/>
      <c r="C199" s="266" t="s">
        <v>370</v>
      </c>
      <c r="D199" s="266" t="s">
        <v>490</v>
      </c>
      <c r="E199" s="267" t="s">
        <v>1330</v>
      </c>
      <c r="F199" s="268" t="s">
        <v>1331</v>
      </c>
      <c r="G199" s="269" t="s">
        <v>198</v>
      </c>
      <c r="H199" s="270">
        <v>2</v>
      </c>
      <c r="I199" s="271"/>
      <c r="J199" s="272">
        <f>ROUND(I199*H199,2)</f>
        <v>0</v>
      </c>
      <c r="K199" s="268" t="s">
        <v>173</v>
      </c>
      <c r="L199" s="273"/>
      <c r="M199" s="274" t="s">
        <v>1</v>
      </c>
      <c r="N199" s="275" t="s">
        <v>41</v>
      </c>
      <c r="O199" s="91"/>
      <c r="P199" s="235">
        <f>O199*H199</f>
        <v>0</v>
      </c>
      <c r="Q199" s="235">
        <v>0.00147</v>
      </c>
      <c r="R199" s="235">
        <f>Q199*H199</f>
        <v>0.0029399999999999999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386</v>
      </c>
      <c r="AT199" s="237" t="s">
        <v>490</v>
      </c>
      <c r="AU199" s="237" t="s">
        <v>85</v>
      </c>
      <c r="AY199" s="17" t="s">
        <v>166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201</v>
      </c>
      <c r="BM199" s="237" t="s">
        <v>1332</v>
      </c>
    </row>
    <row r="200" s="14" customFormat="1">
      <c r="A200" s="14"/>
      <c r="B200" s="255"/>
      <c r="C200" s="256"/>
      <c r="D200" s="246" t="s">
        <v>178</v>
      </c>
      <c r="E200" s="257" t="s">
        <v>1</v>
      </c>
      <c r="F200" s="258" t="s">
        <v>1333</v>
      </c>
      <c r="G200" s="256"/>
      <c r="H200" s="259">
        <v>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178</v>
      </c>
      <c r="AU200" s="265" t="s">
        <v>85</v>
      </c>
      <c r="AV200" s="14" t="s">
        <v>85</v>
      </c>
      <c r="AW200" s="14" t="s">
        <v>34</v>
      </c>
      <c r="AX200" s="14" t="s">
        <v>76</v>
      </c>
      <c r="AY200" s="265" t="s">
        <v>166</v>
      </c>
    </row>
    <row r="201" s="2" customFormat="1" ht="24" customHeight="1">
      <c r="A201" s="38"/>
      <c r="B201" s="39"/>
      <c r="C201" s="226" t="s">
        <v>376</v>
      </c>
      <c r="D201" s="226" t="s">
        <v>169</v>
      </c>
      <c r="E201" s="227" t="s">
        <v>1334</v>
      </c>
      <c r="F201" s="228" t="s">
        <v>1335</v>
      </c>
      <c r="G201" s="229" t="s">
        <v>198</v>
      </c>
      <c r="H201" s="230">
        <v>2</v>
      </c>
      <c r="I201" s="231"/>
      <c r="J201" s="232">
        <f>ROUND(I201*H201,2)</f>
        <v>0</v>
      </c>
      <c r="K201" s="228" t="s">
        <v>173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4.0000000000000003E-05</v>
      </c>
      <c r="R201" s="235">
        <f>Q201*H201</f>
        <v>8.0000000000000007E-05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201</v>
      </c>
      <c r="AT201" s="237" t="s">
        <v>169</v>
      </c>
      <c r="AU201" s="237" t="s">
        <v>85</v>
      </c>
      <c r="AY201" s="17" t="s">
        <v>166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201</v>
      </c>
      <c r="BM201" s="237" t="s">
        <v>1336</v>
      </c>
    </row>
    <row r="202" s="2" customFormat="1">
      <c r="A202" s="38"/>
      <c r="B202" s="39"/>
      <c r="C202" s="40"/>
      <c r="D202" s="239" t="s">
        <v>176</v>
      </c>
      <c r="E202" s="40"/>
      <c r="F202" s="240" t="s">
        <v>1337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176</v>
      </c>
      <c r="AU202" s="17" t="s">
        <v>85</v>
      </c>
    </row>
    <row r="203" s="2" customFormat="1">
      <c r="A203" s="38"/>
      <c r="B203" s="39"/>
      <c r="C203" s="226" t="s">
        <v>381</v>
      </c>
      <c r="D203" s="226" t="s">
        <v>169</v>
      </c>
      <c r="E203" s="227" t="s">
        <v>1338</v>
      </c>
      <c r="F203" s="228" t="s">
        <v>1339</v>
      </c>
      <c r="G203" s="229" t="s">
        <v>1104</v>
      </c>
      <c r="H203" s="230">
        <v>2</v>
      </c>
      <c r="I203" s="231"/>
      <c r="J203" s="232">
        <f>ROUND(I203*H203,2)</f>
        <v>0</v>
      </c>
      <c r="K203" s="228" t="s">
        <v>173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0.00173</v>
      </c>
      <c r="R203" s="235">
        <f>Q203*H203</f>
        <v>0.00346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201</v>
      </c>
      <c r="AT203" s="237" t="s">
        <v>169</v>
      </c>
      <c r="AU203" s="237" t="s">
        <v>85</v>
      </c>
      <c r="AY203" s="17" t="s">
        <v>166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201</v>
      </c>
      <c r="BM203" s="237" t="s">
        <v>1340</v>
      </c>
    </row>
    <row r="204" s="2" customFormat="1">
      <c r="A204" s="38"/>
      <c r="B204" s="39"/>
      <c r="C204" s="40"/>
      <c r="D204" s="239" t="s">
        <v>176</v>
      </c>
      <c r="E204" s="40"/>
      <c r="F204" s="240" t="s">
        <v>1341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176</v>
      </c>
      <c r="AU204" s="17" t="s">
        <v>85</v>
      </c>
    </row>
    <row r="205" s="2" customFormat="1" ht="16.5" customHeight="1">
      <c r="A205" s="38"/>
      <c r="B205" s="39"/>
      <c r="C205" s="266" t="s">
        <v>386</v>
      </c>
      <c r="D205" s="266" t="s">
        <v>490</v>
      </c>
      <c r="E205" s="267" t="s">
        <v>1342</v>
      </c>
      <c r="F205" s="268" t="s">
        <v>1343</v>
      </c>
      <c r="G205" s="269" t="s">
        <v>198</v>
      </c>
      <c r="H205" s="270">
        <v>1</v>
      </c>
      <c r="I205" s="271"/>
      <c r="J205" s="272">
        <f>ROUND(I205*H205,2)</f>
        <v>0</v>
      </c>
      <c r="K205" s="268" t="s">
        <v>173</v>
      </c>
      <c r="L205" s="273"/>
      <c r="M205" s="274" t="s">
        <v>1</v>
      </c>
      <c r="N205" s="275" t="s">
        <v>41</v>
      </c>
      <c r="O205" s="91"/>
      <c r="P205" s="235">
        <f>O205*H205</f>
        <v>0</v>
      </c>
      <c r="Q205" s="235">
        <v>0.0135</v>
      </c>
      <c r="R205" s="235">
        <f>Q205*H205</f>
        <v>0.0135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386</v>
      </c>
      <c r="AT205" s="237" t="s">
        <v>490</v>
      </c>
      <c r="AU205" s="237" t="s">
        <v>85</v>
      </c>
      <c r="AY205" s="17" t="s">
        <v>166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201</v>
      </c>
      <c r="BM205" s="237" t="s">
        <v>1344</v>
      </c>
    </row>
    <row r="206" s="14" customFormat="1">
      <c r="A206" s="14"/>
      <c r="B206" s="255"/>
      <c r="C206" s="256"/>
      <c r="D206" s="246" t="s">
        <v>178</v>
      </c>
      <c r="E206" s="257" t="s">
        <v>1</v>
      </c>
      <c r="F206" s="258" t="s">
        <v>1345</v>
      </c>
      <c r="G206" s="256"/>
      <c r="H206" s="259">
        <v>1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178</v>
      </c>
      <c r="AU206" s="265" t="s">
        <v>85</v>
      </c>
      <c r="AV206" s="14" t="s">
        <v>85</v>
      </c>
      <c r="AW206" s="14" t="s">
        <v>34</v>
      </c>
      <c r="AX206" s="14" t="s">
        <v>76</v>
      </c>
      <c r="AY206" s="265" t="s">
        <v>166</v>
      </c>
    </row>
    <row r="207" s="2" customFormat="1" ht="26.4" customHeight="1">
      <c r="A207" s="38"/>
      <c r="B207" s="39"/>
      <c r="C207" s="266" t="s">
        <v>392</v>
      </c>
      <c r="D207" s="266" t="s">
        <v>490</v>
      </c>
      <c r="E207" s="267" t="s">
        <v>1346</v>
      </c>
      <c r="F207" s="268" t="s">
        <v>1347</v>
      </c>
      <c r="G207" s="269" t="s">
        <v>198</v>
      </c>
      <c r="H207" s="270">
        <v>1</v>
      </c>
      <c r="I207" s="271"/>
      <c r="J207" s="272">
        <f>ROUND(I207*H207,2)</f>
        <v>0</v>
      </c>
      <c r="K207" s="268" t="s">
        <v>173</v>
      </c>
      <c r="L207" s="273"/>
      <c r="M207" s="274" t="s">
        <v>1</v>
      </c>
      <c r="N207" s="275" t="s">
        <v>41</v>
      </c>
      <c r="O207" s="91"/>
      <c r="P207" s="235">
        <f>O207*H207</f>
        <v>0</v>
      </c>
      <c r="Q207" s="235">
        <v>0.0083000000000000001</v>
      </c>
      <c r="R207" s="235">
        <f>Q207*H207</f>
        <v>0.0083000000000000001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227</v>
      </c>
      <c r="AT207" s="237" t="s">
        <v>490</v>
      </c>
      <c r="AU207" s="237" t="s">
        <v>85</v>
      </c>
      <c r="AY207" s="17" t="s">
        <v>166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174</v>
      </c>
      <c r="BM207" s="237" t="s">
        <v>1348</v>
      </c>
    </row>
    <row r="208" s="14" customFormat="1">
      <c r="A208" s="14"/>
      <c r="B208" s="255"/>
      <c r="C208" s="256"/>
      <c r="D208" s="246" t="s">
        <v>178</v>
      </c>
      <c r="E208" s="257" t="s">
        <v>1</v>
      </c>
      <c r="F208" s="258" t="s">
        <v>1349</v>
      </c>
      <c r="G208" s="256"/>
      <c r="H208" s="259">
        <v>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178</v>
      </c>
      <c r="AU208" s="265" t="s">
        <v>85</v>
      </c>
      <c r="AV208" s="14" t="s">
        <v>85</v>
      </c>
      <c r="AW208" s="14" t="s">
        <v>34</v>
      </c>
      <c r="AX208" s="14" t="s">
        <v>76</v>
      </c>
      <c r="AY208" s="265" t="s">
        <v>166</v>
      </c>
    </row>
    <row r="209" s="2" customFormat="1" ht="26.4" customHeight="1">
      <c r="A209" s="38"/>
      <c r="B209" s="39"/>
      <c r="C209" s="266" t="s">
        <v>397</v>
      </c>
      <c r="D209" s="266" t="s">
        <v>490</v>
      </c>
      <c r="E209" s="267" t="s">
        <v>1350</v>
      </c>
      <c r="F209" s="268" t="s">
        <v>1351</v>
      </c>
      <c r="G209" s="269" t="s">
        <v>198</v>
      </c>
      <c r="H209" s="270">
        <v>1</v>
      </c>
      <c r="I209" s="271"/>
      <c r="J209" s="272">
        <f>ROUND(I209*H209,2)</f>
        <v>0</v>
      </c>
      <c r="K209" s="268" t="s">
        <v>173</v>
      </c>
      <c r="L209" s="273"/>
      <c r="M209" s="274" t="s">
        <v>1</v>
      </c>
      <c r="N209" s="275" t="s">
        <v>41</v>
      </c>
      <c r="O209" s="91"/>
      <c r="P209" s="235">
        <f>O209*H209</f>
        <v>0</v>
      </c>
      <c r="Q209" s="235">
        <v>0.021340000000000001</v>
      </c>
      <c r="R209" s="235">
        <f>Q209*H209</f>
        <v>0.021340000000000001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227</v>
      </c>
      <c r="AT209" s="237" t="s">
        <v>490</v>
      </c>
      <c r="AU209" s="237" t="s">
        <v>85</v>
      </c>
      <c r="AY209" s="17" t="s">
        <v>166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174</v>
      </c>
      <c r="BM209" s="237" t="s">
        <v>1352</v>
      </c>
    </row>
    <row r="210" s="14" customFormat="1">
      <c r="A210" s="14"/>
      <c r="B210" s="255"/>
      <c r="C210" s="256"/>
      <c r="D210" s="246" t="s">
        <v>178</v>
      </c>
      <c r="E210" s="257" t="s">
        <v>1</v>
      </c>
      <c r="F210" s="258" t="s">
        <v>83</v>
      </c>
      <c r="G210" s="256"/>
      <c r="H210" s="259">
        <v>1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178</v>
      </c>
      <c r="AU210" s="265" t="s">
        <v>85</v>
      </c>
      <c r="AV210" s="14" t="s">
        <v>85</v>
      </c>
      <c r="AW210" s="14" t="s">
        <v>34</v>
      </c>
      <c r="AX210" s="14" t="s">
        <v>76</v>
      </c>
      <c r="AY210" s="265" t="s">
        <v>166</v>
      </c>
    </row>
    <row r="211" s="2" customFormat="1" ht="26.4" customHeight="1">
      <c r="A211" s="38"/>
      <c r="B211" s="39"/>
      <c r="C211" s="226" t="s">
        <v>402</v>
      </c>
      <c r="D211" s="226" t="s">
        <v>169</v>
      </c>
      <c r="E211" s="227" t="s">
        <v>1353</v>
      </c>
      <c r="F211" s="228" t="s">
        <v>1354</v>
      </c>
      <c r="G211" s="229" t="s">
        <v>373</v>
      </c>
      <c r="H211" s="230">
        <v>0.021999999999999999</v>
      </c>
      <c r="I211" s="231"/>
      <c r="J211" s="232">
        <f>ROUND(I211*H211,2)</f>
        <v>0</v>
      </c>
      <c r="K211" s="228" t="s">
        <v>173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201</v>
      </c>
      <c r="AT211" s="237" t="s">
        <v>169</v>
      </c>
      <c r="AU211" s="237" t="s">
        <v>85</v>
      </c>
      <c r="AY211" s="17" t="s">
        <v>166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201</v>
      </c>
      <c r="BM211" s="237" t="s">
        <v>1355</v>
      </c>
    </row>
    <row r="212" s="2" customFormat="1">
      <c r="A212" s="38"/>
      <c r="B212" s="39"/>
      <c r="C212" s="40"/>
      <c r="D212" s="239" t="s">
        <v>176</v>
      </c>
      <c r="E212" s="40"/>
      <c r="F212" s="240" t="s">
        <v>1356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176</v>
      </c>
      <c r="AU212" s="17" t="s">
        <v>85</v>
      </c>
    </row>
    <row r="213" s="12" customFormat="1" ht="22.8" customHeight="1">
      <c r="A213" s="12"/>
      <c r="B213" s="210"/>
      <c r="C213" s="211"/>
      <c r="D213" s="212" t="s">
        <v>75</v>
      </c>
      <c r="E213" s="224" t="s">
        <v>1357</v>
      </c>
      <c r="F213" s="224" t="s">
        <v>1358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SUM(P214:P218)</f>
        <v>0</v>
      </c>
      <c r="Q213" s="218"/>
      <c r="R213" s="219">
        <f>SUM(R214:R218)</f>
        <v>0.012</v>
      </c>
      <c r="S213" s="218"/>
      <c r="T213" s="220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85</v>
      </c>
      <c r="AT213" s="222" t="s">
        <v>75</v>
      </c>
      <c r="AU213" s="222" t="s">
        <v>83</v>
      </c>
      <c r="AY213" s="221" t="s">
        <v>166</v>
      </c>
      <c r="BK213" s="223">
        <f>SUM(BK214:BK218)</f>
        <v>0</v>
      </c>
    </row>
    <row r="214" s="2" customFormat="1" ht="36" customHeight="1">
      <c r="A214" s="38"/>
      <c r="B214" s="39"/>
      <c r="C214" s="226" t="s">
        <v>411</v>
      </c>
      <c r="D214" s="226" t="s">
        <v>169</v>
      </c>
      <c r="E214" s="227" t="s">
        <v>1359</v>
      </c>
      <c r="F214" s="228" t="s">
        <v>1360</v>
      </c>
      <c r="G214" s="229" t="s">
        <v>1104</v>
      </c>
      <c r="H214" s="230">
        <v>1</v>
      </c>
      <c r="I214" s="231"/>
      <c r="J214" s="232">
        <f>ROUND(I214*H214,2)</f>
        <v>0</v>
      </c>
      <c r="K214" s="228" t="s">
        <v>173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0.012</v>
      </c>
      <c r="R214" s="235">
        <f>Q214*H214</f>
        <v>0.012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201</v>
      </c>
      <c r="AT214" s="237" t="s">
        <v>169</v>
      </c>
      <c r="AU214" s="237" t="s">
        <v>85</v>
      </c>
      <c r="AY214" s="17" t="s">
        <v>166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201</v>
      </c>
      <c r="BM214" s="237" t="s">
        <v>1361</v>
      </c>
    </row>
    <row r="215" s="2" customFormat="1">
      <c r="A215" s="38"/>
      <c r="B215" s="39"/>
      <c r="C215" s="40"/>
      <c r="D215" s="239" t="s">
        <v>176</v>
      </c>
      <c r="E215" s="40"/>
      <c r="F215" s="240" t="s">
        <v>1362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176</v>
      </c>
      <c r="AU215" s="17" t="s">
        <v>85</v>
      </c>
    </row>
    <row r="216" s="14" customFormat="1">
      <c r="A216" s="14"/>
      <c r="B216" s="255"/>
      <c r="C216" s="256"/>
      <c r="D216" s="246" t="s">
        <v>178</v>
      </c>
      <c r="E216" s="257" t="s">
        <v>1</v>
      </c>
      <c r="F216" s="258" t="s">
        <v>83</v>
      </c>
      <c r="G216" s="256"/>
      <c r="H216" s="259">
        <v>1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178</v>
      </c>
      <c r="AU216" s="265" t="s">
        <v>85</v>
      </c>
      <c r="AV216" s="14" t="s">
        <v>85</v>
      </c>
      <c r="AW216" s="14" t="s">
        <v>34</v>
      </c>
      <c r="AX216" s="14" t="s">
        <v>76</v>
      </c>
      <c r="AY216" s="265" t="s">
        <v>166</v>
      </c>
    </row>
    <row r="217" s="2" customFormat="1" ht="26.4" customHeight="1">
      <c r="A217" s="38"/>
      <c r="B217" s="39"/>
      <c r="C217" s="226" t="s">
        <v>417</v>
      </c>
      <c r="D217" s="226" t="s">
        <v>169</v>
      </c>
      <c r="E217" s="227" t="s">
        <v>1363</v>
      </c>
      <c r="F217" s="228" t="s">
        <v>1364</v>
      </c>
      <c r="G217" s="229" t="s">
        <v>373</v>
      </c>
      <c r="H217" s="230">
        <v>0.012</v>
      </c>
      <c r="I217" s="231"/>
      <c r="J217" s="232">
        <f>ROUND(I217*H217,2)</f>
        <v>0</v>
      </c>
      <c r="K217" s="228" t="s">
        <v>173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201</v>
      </c>
      <c r="AT217" s="237" t="s">
        <v>169</v>
      </c>
      <c r="AU217" s="237" t="s">
        <v>85</v>
      </c>
      <c r="AY217" s="17" t="s">
        <v>166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201</v>
      </c>
      <c r="BM217" s="237" t="s">
        <v>1365</v>
      </c>
    </row>
    <row r="218" s="2" customFormat="1">
      <c r="A218" s="38"/>
      <c r="B218" s="39"/>
      <c r="C218" s="40"/>
      <c r="D218" s="239" t="s">
        <v>176</v>
      </c>
      <c r="E218" s="40"/>
      <c r="F218" s="240" t="s">
        <v>1366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176</v>
      </c>
      <c r="AU218" s="17" t="s">
        <v>85</v>
      </c>
    </row>
    <row r="219" s="12" customFormat="1" ht="25.92" customHeight="1">
      <c r="A219" s="12"/>
      <c r="B219" s="210"/>
      <c r="C219" s="211"/>
      <c r="D219" s="212" t="s">
        <v>75</v>
      </c>
      <c r="E219" s="213" t="s">
        <v>1367</v>
      </c>
      <c r="F219" s="213" t="s">
        <v>1368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SUM(P220:P225)</f>
        <v>0</v>
      </c>
      <c r="Q219" s="218"/>
      <c r="R219" s="219">
        <f>SUM(R220:R225)</f>
        <v>0</v>
      </c>
      <c r="S219" s="218"/>
      <c r="T219" s="220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174</v>
      </c>
      <c r="AT219" s="222" t="s">
        <v>75</v>
      </c>
      <c r="AU219" s="222" t="s">
        <v>76</v>
      </c>
      <c r="AY219" s="221" t="s">
        <v>166</v>
      </c>
      <c r="BK219" s="223">
        <f>SUM(BK220:BK225)</f>
        <v>0</v>
      </c>
    </row>
    <row r="220" s="2" customFormat="1" ht="16.5" customHeight="1">
      <c r="A220" s="38"/>
      <c r="B220" s="39"/>
      <c r="C220" s="226" t="s">
        <v>423</v>
      </c>
      <c r="D220" s="226" t="s">
        <v>169</v>
      </c>
      <c r="E220" s="227" t="s">
        <v>1369</v>
      </c>
      <c r="F220" s="228" t="s">
        <v>1370</v>
      </c>
      <c r="G220" s="229" t="s">
        <v>1032</v>
      </c>
      <c r="H220" s="230">
        <v>4</v>
      </c>
      <c r="I220" s="231"/>
      <c r="J220" s="232">
        <f>ROUND(I220*H220,2)</f>
        <v>0</v>
      </c>
      <c r="K220" s="228" t="s">
        <v>1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1371</v>
      </c>
      <c r="AT220" s="237" t="s">
        <v>169</v>
      </c>
      <c r="AU220" s="237" t="s">
        <v>83</v>
      </c>
      <c r="AY220" s="17" t="s">
        <v>166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1371</v>
      </c>
      <c r="BM220" s="237" t="s">
        <v>1372</v>
      </c>
    </row>
    <row r="221" s="14" customFormat="1">
      <c r="A221" s="14"/>
      <c r="B221" s="255"/>
      <c r="C221" s="256"/>
      <c r="D221" s="246" t="s">
        <v>178</v>
      </c>
      <c r="E221" s="257" t="s">
        <v>1</v>
      </c>
      <c r="F221" s="258" t="s">
        <v>174</v>
      </c>
      <c r="G221" s="256"/>
      <c r="H221" s="259">
        <v>4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178</v>
      </c>
      <c r="AU221" s="265" t="s">
        <v>83</v>
      </c>
      <c r="AV221" s="14" t="s">
        <v>85</v>
      </c>
      <c r="AW221" s="14" t="s">
        <v>34</v>
      </c>
      <c r="AX221" s="14" t="s">
        <v>76</v>
      </c>
      <c r="AY221" s="265" t="s">
        <v>166</v>
      </c>
    </row>
    <row r="222" s="2" customFormat="1" ht="16.5" customHeight="1">
      <c r="A222" s="38"/>
      <c r="B222" s="39"/>
      <c r="C222" s="226" t="s">
        <v>430</v>
      </c>
      <c r="D222" s="226" t="s">
        <v>169</v>
      </c>
      <c r="E222" s="227" t="s">
        <v>1373</v>
      </c>
      <c r="F222" s="228" t="s">
        <v>1374</v>
      </c>
      <c r="G222" s="229" t="s">
        <v>1032</v>
      </c>
      <c r="H222" s="230">
        <v>6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1371</v>
      </c>
      <c r="AT222" s="237" t="s">
        <v>169</v>
      </c>
      <c r="AU222" s="237" t="s">
        <v>83</v>
      </c>
      <c r="AY222" s="17" t="s">
        <v>166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1371</v>
      </c>
      <c r="BM222" s="237" t="s">
        <v>1375</v>
      </c>
    </row>
    <row r="223" s="14" customFormat="1">
      <c r="A223" s="14"/>
      <c r="B223" s="255"/>
      <c r="C223" s="256"/>
      <c r="D223" s="246" t="s">
        <v>178</v>
      </c>
      <c r="E223" s="257" t="s">
        <v>1</v>
      </c>
      <c r="F223" s="258" t="s">
        <v>182</v>
      </c>
      <c r="G223" s="256"/>
      <c r="H223" s="259">
        <v>6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5" t="s">
        <v>178</v>
      </c>
      <c r="AU223" s="265" t="s">
        <v>83</v>
      </c>
      <c r="AV223" s="14" t="s">
        <v>85</v>
      </c>
      <c r="AW223" s="14" t="s">
        <v>34</v>
      </c>
      <c r="AX223" s="14" t="s">
        <v>76</v>
      </c>
      <c r="AY223" s="265" t="s">
        <v>166</v>
      </c>
    </row>
    <row r="224" s="2" customFormat="1" ht="16.5" customHeight="1">
      <c r="A224" s="38"/>
      <c r="B224" s="39"/>
      <c r="C224" s="226" t="s">
        <v>435</v>
      </c>
      <c r="D224" s="226" t="s">
        <v>169</v>
      </c>
      <c r="E224" s="227" t="s">
        <v>1376</v>
      </c>
      <c r="F224" s="228" t="s">
        <v>1377</v>
      </c>
      <c r="G224" s="229" t="s">
        <v>1032</v>
      </c>
      <c r="H224" s="230">
        <v>9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1371</v>
      </c>
      <c r="AT224" s="237" t="s">
        <v>169</v>
      </c>
      <c r="AU224" s="237" t="s">
        <v>83</v>
      </c>
      <c r="AY224" s="17" t="s">
        <v>166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1371</v>
      </c>
      <c r="BM224" s="237" t="s">
        <v>1378</v>
      </c>
    </row>
    <row r="225" s="14" customFormat="1">
      <c r="A225" s="14"/>
      <c r="B225" s="255"/>
      <c r="C225" s="256"/>
      <c r="D225" s="246" t="s">
        <v>178</v>
      </c>
      <c r="E225" s="257" t="s">
        <v>1</v>
      </c>
      <c r="F225" s="258" t="s">
        <v>207</v>
      </c>
      <c r="G225" s="256"/>
      <c r="H225" s="259">
        <v>9</v>
      </c>
      <c r="I225" s="260"/>
      <c r="J225" s="256"/>
      <c r="K225" s="256"/>
      <c r="L225" s="261"/>
      <c r="M225" s="297"/>
      <c r="N225" s="298"/>
      <c r="O225" s="298"/>
      <c r="P225" s="298"/>
      <c r="Q225" s="298"/>
      <c r="R225" s="298"/>
      <c r="S225" s="298"/>
      <c r="T225" s="29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178</v>
      </c>
      <c r="AU225" s="265" t="s">
        <v>83</v>
      </c>
      <c r="AV225" s="14" t="s">
        <v>85</v>
      </c>
      <c r="AW225" s="14" t="s">
        <v>34</v>
      </c>
      <c r="AX225" s="14" t="s">
        <v>76</v>
      </c>
      <c r="AY225" s="265" t="s">
        <v>166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8C5y/7fhgDCxZIIw5+zL+Y3pf3BBXZaaUawcWpTol3hDuyc/93eqzMFQVvX7UWt1FxAJG+IhDQWHhnSNQEfMQg==" hashValue="xp20WnbwHwKWw6PjMkjw+D3QH0T9jfNym3c6zwGeEgvOQapH3NCYD+ZtMTPd9ZC4aCVRGfKvC5dRRIdeINZUrA==" algorithmName="SHA-512" password="CC35"/>
  <autoFilter ref="C126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3" r:id="rId1" display="https://podminky.urs.cz/item/CS_URS_2024_01/713463211"/>
    <hyperlink ref="F135" r:id="rId2" display="https://podminky.urs.cz/item/CS_URS_2024_01/998713103"/>
    <hyperlink ref="F138" r:id="rId3" display="https://podminky.urs.cz/item/CS_URS_2024_01/721173722"/>
    <hyperlink ref="F141" r:id="rId4" display="https://podminky.urs.cz/item/CS_URS_2024_01/721171906"/>
    <hyperlink ref="F144" r:id="rId5" display="https://podminky.urs.cz/item/CS_URS_2024_01/721171902"/>
    <hyperlink ref="F147" r:id="rId6" display="https://podminky.urs.cz/item/CS_URS_2024_01/721194104"/>
    <hyperlink ref="F150" r:id="rId7" display="https://podminky.urs.cz/item/CS_URS_2024_01/722176114"/>
    <hyperlink ref="F157" r:id="rId8" display="https://podminky.urs.cz/item/CS_URS_2024_01/725869101"/>
    <hyperlink ref="F166" r:id="rId9" display="https://podminky.urs.cz/item/CS_URS_2024_01/998721103"/>
    <hyperlink ref="F171" r:id="rId10" display="https://podminky.urs.cz/item/CS_URS_2024_01/722160976"/>
    <hyperlink ref="F174" r:id="rId11" display="https://podminky.urs.cz/item/CS_URS_2024_01/722160973"/>
    <hyperlink ref="F177" r:id="rId12" display="https://podminky.urs.cz/item/CS_URS_2024_01/722181221"/>
    <hyperlink ref="F180" r:id="rId13" display="https://podminky.urs.cz/item/CS_URS_2024_01/722190401"/>
    <hyperlink ref="F183" r:id="rId14" display="https://podminky.urs.cz/item/CS_URS_2024_01/722220111"/>
    <hyperlink ref="F191" r:id="rId15" display="https://podminky.urs.cz/item/CS_URS_2024_01/722239101"/>
    <hyperlink ref="F193" r:id="rId16" display="https://podminky.urs.cz/item/CS_URS_2024_01/998722103"/>
    <hyperlink ref="F198" r:id="rId17" display="https://podminky.urs.cz/item/CS_URS_2024_01/725819402"/>
    <hyperlink ref="F202" r:id="rId18" display="https://podminky.urs.cz/item/CS_URS_2024_01/725829131"/>
    <hyperlink ref="F204" r:id="rId19" display="https://podminky.urs.cz/item/CS_URS_2024_01/725219102"/>
    <hyperlink ref="F212" r:id="rId20" display="https://podminky.urs.cz/item/CS_URS_2024_01/998725103"/>
    <hyperlink ref="F215" r:id="rId21" display="https://podminky.urs.cz/item/CS_URS_2024_01/726131001"/>
    <hyperlink ref="F218" r:id="rId22" display="https://podminky.urs.cz/item/CS_URS_2024_01/998726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1379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1380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ROUND((SUM(BE129:BE333)),  2)</f>
        <v>0</v>
      </c>
      <c r="G35" s="38"/>
      <c r="H35" s="38"/>
      <c r="I35" s="164">
        <v>0.20999999999999999</v>
      </c>
      <c r="J35" s="163">
        <f>ROUND(((SUM(BE129:BE333))*I35),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ROUND((SUM(BF129:BF333)),  2)</f>
        <v>0</v>
      </c>
      <c r="G36" s="38"/>
      <c r="H36" s="38"/>
      <c r="I36" s="164">
        <v>0.12</v>
      </c>
      <c r="J36" s="163">
        <f>ROUND(((SUM(BF129:BF333))*I36),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ROUND((SUM(BG129:BG333)),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ROUND((SUM(BH129:BH333)),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ROUND((SUM(BI129:BI333)),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D1.01.4g - Silnoproudá elektrotechnika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Ing. Škarek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1379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1381</v>
      </c>
      <c r="E100" s="196"/>
      <c r="F100" s="196"/>
      <c r="G100" s="196"/>
      <c r="H100" s="196"/>
      <c r="I100" s="196"/>
      <c r="J100" s="197">
        <f>J131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1382</v>
      </c>
      <c r="E101" s="196"/>
      <c r="F101" s="196"/>
      <c r="G101" s="196"/>
      <c r="H101" s="196"/>
      <c r="I101" s="196"/>
      <c r="J101" s="197">
        <f>J148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1383</v>
      </c>
      <c r="E102" s="196"/>
      <c r="F102" s="196"/>
      <c r="G102" s="196"/>
      <c r="H102" s="196"/>
      <c r="I102" s="196"/>
      <c r="J102" s="197">
        <f>J180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1384</v>
      </c>
      <c r="E103" s="196"/>
      <c r="F103" s="196"/>
      <c r="G103" s="196"/>
      <c r="H103" s="196"/>
      <c r="I103" s="196"/>
      <c r="J103" s="197">
        <f>J215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1385</v>
      </c>
      <c r="E104" s="196"/>
      <c r="F104" s="196"/>
      <c r="G104" s="196"/>
      <c r="H104" s="196"/>
      <c r="I104" s="196"/>
      <c r="J104" s="197">
        <f>J252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1386</v>
      </c>
      <c r="E105" s="196"/>
      <c r="F105" s="196"/>
      <c r="G105" s="196"/>
      <c r="H105" s="196"/>
      <c r="I105" s="196"/>
      <c r="J105" s="197">
        <f>J281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1387</v>
      </c>
      <c r="E106" s="196"/>
      <c r="F106" s="196"/>
      <c r="G106" s="196"/>
      <c r="H106" s="196"/>
      <c r="I106" s="196"/>
      <c r="J106" s="197">
        <f>J308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1388</v>
      </c>
      <c r="E107" s="196"/>
      <c r="F107" s="196"/>
      <c r="G107" s="196"/>
      <c r="H107" s="196"/>
      <c r="I107" s="196"/>
      <c r="J107" s="197">
        <f>J315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151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>Pardubická nemocnice - pokladny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119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3" t="s">
        <v>120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121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D1.01.4g - Silnoproudá elektrotechnika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>Pardubice</v>
      </c>
      <c r="G123" s="40"/>
      <c r="H123" s="40"/>
      <c r="I123" s="32" t="s">
        <v>22</v>
      </c>
      <c r="J123" s="79" t="str">
        <f>IF(J14="","",J14)</f>
        <v>27. 5. 2024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7.9" customHeight="1">
      <c r="A125" s="38"/>
      <c r="B125" s="39"/>
      <c r="C125" s="32" t="s">
        <v>24</v>
      </c>
      <c r="D125" s="40"/>
      <c r="E125" s="40"/>
      <c r="F125" s="27" t="str">
        <f>E17</f>
        <v>Nemocnice Pardubického kraje a.s.</v>
      </c>
      <c r="G125" s="40"/>
      <c r="H125" s="40"/>
      <c r="I125" s="32" t="s">
        <v>30</v>
      </c>
      <c r="J125" s="36" t="str">
        <f>E23</f>
        <v>Penta Projekt s.r.o., Mrštíkova 12, Jihlava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32</v>
      </c>
      <c r="J126" s="36" t="str">
        <f>E26</f>
        <v>Ing. Škarek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152</v>
      </c>
      <c r="D128" s="202" t="s">
        <v>61</v>
      </c>
      <c r="E128" s="202" t="s">
        <v>57</v>
      </c>
      <c r="F128" s="202" t="s">
        <v>58</v>
      </c>
      <c r="G128" s="202" t="s">
        <v>153</v>
      </c>
      <c r="H128" s="202" t="s">
        <v>154</v>
      </c>
      <c r="I128" s="202" t="s">
        <v>155</v>
      </c>
      <c r="J128" s="202" t="s">
        <v>125</v>
      </c>
      <c r="K128" s="203" t="s">
        <v>156</v>
      </c>
      <c r="L128" s="204"/>
      <c r="M128" s="100" t="s">
        <v>1</v>
      </c>
      <c r="N128" s="101" t="s">
        <v>40</v>
      </c>
      <c r="O128" s="101" t="s">
        <v>157</v>
      </c>
      <c r="P128" s="101" t="s">
        <v>158</v>
      </c>
      <c r="Q128" s="101" t="s">
        <v>159</v>
      </c>
      <c r="R128" s="101" t="s">
        <v>160</v>
      </c>
      <c r="S128" s="101" t="s">
        <v>161</v>
      </c>
      <c r="T128" s="102" t="s">
        <v>162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163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</f>
        <v>0</v>
      </c>
      <c r="Q129" s="104"/>
      <c r="R129" s="207">
        <f>R130</f>
        <v>0.0032499999999999994</v>
      </c>
      <c r="S129" s="104"/>
      <c r="T129" s="208">
        <f>T130</f>
        <v>0.072950000000000001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127</v>
      </c>
      <c r="BK129" s="209">
        <f>BK130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106</v>
      </c>
      <c r="F130" s="213" t="s">
        <v>107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P131+P148+P180+P215+P252+P281+P308+P315</f>
        <v>0</v>
      </c>
      <c r="Q130" s="218"/>
      <c r="R130" s="219">
        <f>R131+R148+R180+R215+R252+R281+R308+R315</f>
        <v>0.0032499999999999994</v>
      </c>
      <c r="S130" s="218"/>
      <c r="T130" s="220">
        <f>T131+T148+T180+T215+T252+T281+T308+T315</f>
        <v>0.072950000000000001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85</v>
      </c>
      <c r="AT130" s="222" t="s">
        <v>75</v>
      </c>
      <c r="AU130" s="222" t="s">
        <v>76</v>
      </c>
      <c r="AY130" s="221" t="s">
        <v>166</v>
      </c>
      <c r="BK130" s="223">
        <f>BK131+BK148+BK180+BK215+BK252+BK281+BK308+BK315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1389</v>
      </c>
      <c r="F131" s="224" t="s">
        <v>1390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SUM(P132:P147)</f>
        <v>0</v>
      </c>
      <c r="Q131" s="218"/>
      <c r="R131" s="219">
        <f>SUM(R132:R147)</f>
        <v>0.00010000000000000001</v>
      </c>
      <c r="S131" s="218"/>
      <c r="T131" s="220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85</v>
      </c>
      <c r="AT131" s="222" t="s">
        <v>75</v>
      </c>
      <c r="AU131" s="222" t="s">
        <v>83</v>
      </c>
      <c r="AY131" s="221" t="s">
        <v>166</v>
      </c>
      <c r="BK131" s="223">
        <f>SUM(BK132:BK147)</f>
        <v>0</v>
      </c>
    </row>
    <row r="132" s="2" customFormat="1" ht="26.4" customHeight="1">
      <c r="A132" s="38"/>
      <c r="B132" s="39"/>
      <c r="C132" s="266" t="s">
        <v>83</v>
      </c>
      <c r="D132" s="266" t="s">
        <v>490</v>
      </c>
      <c r="E132" s="267" t="s">
        <v>1391</v>
      </c>
      <c r="F132" s="268" t="s">
        <v>1392</v>
      </c>
      <c r="G132" s="269" t="s">
        <v>533</v>
      </c>
      <c r="H132" s="270">
        <v>2</v>
      </c>
      <c r="I132" s="271"/>
      <c r="J132" s="272">
        <f>ROUND(I132*H132,2)</f>
        <v>0</v>
      </c>
      <c r="K132" s="268" t="s">
        <v>1</v>
      </c>
      <c r="L132" s="273"/>
      <c r="M132" s="274" t="s">
        <v>1</v>
      </c>
      <c r="N132" s="275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911</v>
      </c>
      <c r="AT132" s="237" t="s">
        <v>490</v>
      </c>
      <c r="AU132" s="237" t="s">
        <v>85</v>
      </c>
      <c r="AY132" s="17" t="s">
        <v>166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911</v>
      </c>
      <c r="BM132" s="237" t="s">
        <v>1393</v>
      </c>
    </row>
    <row r="133" s="14" customFormat="1">
      <c r="A133" s="14"/>
      <c r="B133" s="255"/>
      <c r="C133" s="256"/>
      <c r="D133" s="246" t="s">
        <v>178</v>
      </c>
      <c r="E133" s="257" t="s">
        <v>1</v>
      </c>
      <c r="F133" s="258" t="s">
        <v>85</v>
      </c>
      <c r="G133" s="256"/>
      <c r="H133" s="259">
        <v>2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178</v>
      </c>
      <c r="AU133" s="265" t="s">
        <v>85</v>
      </c>
      <c r="AV133" s="14" t="s">
        <v>85</v>
      </c>
      <c r="AW133" s="14" t="s">
        <v>34</v>
      </c>
      <c r="AX133" s="14" t="s">
        <v>83</v>
      </c>
      <c r="AY133" s="265" t="s">
        <v>166</v>
      </c>
    </row>
    <row r="134" s="2" customFormat="1" ht="26.4" customHeight="1">
      <c r="A134" s="38"/>
      <c r="B134" s="39"/>
      <c r="C134" s="226" t="s">
        <v>85</v>
      </c>
      <c r="D134" s="226" t="s">
        <v>169</v>
      </c>
      <c r="E134" s="227" t="s">
        <v>1394</v>
      </c>
      <c r="F134" s="228" t="s">
        <v>1395</v>
      </c>
      <c r="G134" s="229" t="s">
        <v>198</v>
      </c>
      <c r="H134" s="230">
        <v>2</v>
      </c>
      <c r="I134" s="231"/>
      <c r="J134" s="232">
        <f>ROUND(I134*H134,2)</f>
        <v>0</v>
      </c>
      <c r="K134" s="228" t="s">
        <v>173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201</v>
      </c>
      <c r="AT134" s="237" t="s">
        <v>169</v>
      </c>
      <c r="AU134" s="237" t="s">
        <v>85</v>
      </c>
      <c r="AY134" s="17" t="s">
        <v>166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201</v>
      </c>
      <c r="BM134" s="237" t="s">
        <v>1396</v>
      </c>
    </row>
    <row r="135" s="2" customFormat="1">
      <c r="A135" s="38"/>
      <c r="B135" s="39"/>
      <c r="C135" s="40"/>
      <c r="D135" s="239" t="s">
        <v>176</v>
      </c>
      <c r="E135" s="40"/>
      <c r="F135" s="240" t="s">
        <v>1397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176</v>
      </c>
      <c r="AU135" s="17" t="s">
        <v>85</v>
      </c>
    </row>
    <row r="136" s="2" customFormat="1" ht="26.4" customHeight="1">
      <c r="A136" s="38"/>
      <c r="B136" s="39"/>
      <c r="C136" s="266" t="s">
        <v>167</v>
      </c>
      <c r="D136" s="266" t="s">
        <v>490</v>
      </c>
      <c r="E136" s="267" t="s">
        <v>1398</v>
      </c>
      <c r="F136" s="268" t="s">
        <v>1399</v>
      </c>
      <c r="G136" s="269" t="s">
        <v>533</v>
      </c>
      <c r="H136" s="270">
        <v>2</v>
      </c>
      <c r="I136" s="271"/>
      <c r="J136" s="272">
        <f>ROUND(I136*H136,2)</f>
        <v>0</v>
      </c>
      <c r="K136" s="268" t="s">
        <v>1</v>
      </c>
      <c r="L136" s="273"/>
      <c r="M136" s="274" t="s">
        <v>1</v>
      </c>
      <c r="N136" s="275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911</v>
      </c>
      <c r="AT136" s="237" t="s">
        <v>490</v>
      </c>
      <c r="AU136" s="237" t="s">
        <v>85</v>
      </c>
      <c r="AY136" s="17" t="s">
        <v>166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911</v>
      </c>
      <c r="BM136" s="237" t="s">
        <v>1400</v>
      </c>
    </row>
    <row r="137" s="14" customFormat="1">
      <c r="A137" s="14"/>
      <c r="B137" s="255"/>
      <c r="C137" s="256"/>
      <c r="D137" s="246" t="s">
        <v>178</v>
      </c>
      <c r="E137" s="257" t="s">
        <v>1</v>
      </c>
      <c r="F137" s="258" t="s">
        <v>85</v>
      </c>
      <c r="G137" s="256"/>
      <c r="H137" s="259">
        <v>2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178</v>
      </c>
      <c r="AU137" s="265" t="s">
        <v>85</v>
      </c>
      <c r="AV137" s="14" t="s">
        <v>85</v>
      </c>
      <c r="AW137" s="14" t="s">
        <v>34</v>
      </c>
      <c r="AX137" s="14" t="s">
        <v>76</v>
      </c>
      <c r="AY137" s="265" t="s">
        <v>166</v>
      </c>
    </row>
    <row r="138" s="2" customFormat="1" ht="24" customHeight="1">
      <c r="A138" s="38"/>
      <c r="B138" s="39"/>
      <c r="C138" s="226" t="s">
        <v>174</v>
      </c>
      <c r="D138" s="226" t="s">
        <v>169</v>
      </c>
      <c r="E138" s="227" t="s">
        <v>1401</v>
      </c>
      <c r="F138" s="228" t="s">
        <v>1402</v>
      </c>
      <c r="G138" s="229" t="s">
        <v>198</v>
      </c>
      <c r="H138" s="230">
        <v>2</v>
      </c>
      <c r="I138" s="231"/>
      <c r="J138" s="232">
        <f>ROUND(I138*H138,2)</f>
        <v>0</v>
      </c>
      <c r="K138" s="228" t="s">
        <v>173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567</v>
      </c>
      <c r="AT138" s="237" t="s">
        <v>169</v>
      </c>
      <c r="AU138" s="237" t="s">
        <v>85</v>
      </c>
      <c r="AY138" s="17" t="s">
        <v>166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567</v>
      </c>
      <c r="BM138" s="237" t="s">
        <v>1403</v>
      </c>
    </row>
    <row r="139" s="2" customFormat="1">
      <c r="A139" s="38"/>
      <c r="B139" s="39"/>
      <c r="C139" s="40"/>
      <c r="D139" s="239" t="s">
        <v>176</v>
      </c>
      <c r="E139" s="40"/>
      <c r="F139" s="240" t="s">
        <v>1404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176</v>
      </c>
      <c r="AU139" s="17" t="s">
        <v>85</v>
      </c>
    </row>
    <row r="140" s="2" customFormat="1" ht="40.8" customHeight="1">
      <c r="A140" s="38"/>
      <c r="B140" s="39"/>
      <c r="C140" s="266" t="s">
        <v>202</v>
      </c>
      <c r="D140" s="266" t="s">
        <v>490</v>
      </c>
      <c r="E140" s="267" t="s">
        <v>1405</v>
      </c>
      <c r="F140" s="268" t="s">
        <v>1406</v>
      </c>
      <c r="G140" s="269" t="s">
        <v>533</v>
      </c>
      <c r="H140" s="270">
        <v>4</v>
      </c>
      <c r="I140" s="271"/>
      <c r="J140" s="272">
        <f>ROUND(I140*H140,2)</f>
        <v>0</v>
      </c>
      <c r="K140" s="268" t="s">
        <v>1</v>
      </c>
      <c r="L140" s="273"/>
      <c r="M140" s="274" t="s">
        <v>1</v>
      </c>
      <c r="N140" s="275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911</v>
      </c>
      <c r="AT140" s="237" t="s">
        <v>490</v>
      </c>
      <c r="AU140" s="237" t="s">
        <v>85</v>
      </c>
      <c r="AY140" s="17" t="s">
        <v>166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911</v>
      </c>
      <c r="BM140" s="237" t="s">
        <v>1407</v>
      </c>
    </row>
    <row r="141" s="14" customFormat="1">
      <c r="A141" s="14"/>
      <c r="B141" s="255"/>
      <c r="C141" s="256"/>
      <c r="D141" s="246" t="s">
        <v>178</v>
      </c>
      <c r="E141" s="257" t="s">
        <v>1</v>
      </c>
      <c r="F141" s="258" t="s">
        <v>174</v>
      </c>
      <c r="G141" s="256"/>
      <c r="H141" s="259">
        <v>4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178</v>
      </c>
      <c r="AU141" s="265" t="s">
        <v>85</v>
      </c>
      <c r="AV141" s="14" t="s">
        <v>85</v>
      </c>
      <c r="AW141" s="14" t="s">
        <v>34</v>
      </c>
      <c r="AX141" s="14" t="s">
        <v>83</v>
      </c>
      <c r="AY141" s="265" t="s">
        <v>166</v>
      </c>
    </row>
    <row r="142" s="2" customFormat="1" ht="26.4" customHeight="1">
      <c r="A142" s="38"/>
      <c r="B142" s="39"/>
      <c r="C142" s="226" t="s">
        <v>182</v>
      </c>
      <c r="D142" s="226" t="s">
        <v>169</v>
      </c>
      <c r="E142" s="227" t="s">
        <v>1408</v>
      </c>
      <c r="F142" s="228" t="s">
        <v>1409</v>
      </c>
      <c r="G142" s="229" t="s">
        <v>198</v>
      </c>
      <c r="H142" s="230">
        <v>4</v>
      </c>
      <c r="I142" s="231"/>
      <c r="J142" s="232">
        <f>ROUND(I142*H142,2)</f>
        <v>0</v>
      </c>
      <c r="K142" s="228" t="s">
        <v>173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201</v>
      </c>
      <c r="AT142" s="237" t="s">
        <v>169</v>
      </c>
      <c r="AU142" s="237" t="s">
        <v>85</v>
      </c>
      <c r="AY142" s="17" t="s">
        <v>166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201</v>
      </c>
      <c r="BM142" s="237" t="s">
        <v>1410</v>
      </c>
    </row>
    <row r="143" s="2" customFormat="1">
      <c r="A143" s="38"/>
      <c r="B143" s="39"/>
      <c r="C143" s="40"/>
      <c r="D143" s="239" t="s">
        <v>176</v>
      </c>
      <c r="E143" s="40"/>
      <c r="F143" s="240" t="s">
        <v>1411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176</v>
      </c>
      <c r="AU143" s="17" t="s">
        <v>85</v>
      </c>
    </row>
    <row r="144" s="2" customFormat="1" ht="26.4" customHeight="1">
      <c r="A144" s="38"/>
      <c r="B144" s="39"/>
      <c r="C144" s="266" t="s">
        <v>218</v>
      </c>
      <c r="D144" s="266" t="s">
        <v>490</v>
      </c>
      <c r="E144" s="267" t="s">
        <v>1412</v>
      </c>
      <c r="F144" s="268" t="s">
        <v>1413</v>
      </c>
      <c r="G144" s="269" t="s">
        <v>198</v>
      </c>
      <c r="H144" s="270">
        <v>10</v>
      </c>
      <c r="I144" s="271"/>
      <c r="J144" s="272">
        <f>ROUND(I144*H144,2)</f>
        <v>0</v>
      </c>
      <c r="K144" s="268" t="s">
        <v>173</v>
      </c>
      <c r="L144" s="273"/>
      <c r="M144" s="274" t="s">
        <v>1</v>
      </c>
      <c r="N144" s="275" t="s">
        <v>41</v>
      </c>
      <c r="O144" s="91"/>
      <c r="P144" s="235">
        <f>O144*H144</f>
        <v>0</v>
      </c>
      <c r="Q144" s="235">
        <v>1.0000000000000001E-05</v>
      </c>
      <c r="R144" s="235">
        <f>Q144*H144</f>
        <v>0.00010000000000000001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227</v>
      </c>
      <c r="AT144" s="237" t="s">
        <v>490</v>
      </c>
      <c r="AU144" s="237" t="s">
        <v>85</v>
      </c>
      <c r="AY144" s="17" t="s">
        <v>166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174</v>
      </c>
      <c r="BM144" s="237" t="s">
        <v>1414</v>
      </c>
    </row>
    <row r="145" s="14" customFormat="1">
      <c r="A145" s="14"/>
      <c r="B145" s="255"/>
      <c r="C145" s="256"/>
      <c r="D145" s="246" t="s">
        <v>178</v>
      </c>
      <c r="E145" s="257" t="s">
        <v>1</v>
      </c>
      <c r="F145" s="258" t="s">
        <v>254</v>
      </c>
      <c r="G145" s="256"/>
      <c r="H145" s="259">
        <v>10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178</v>
      </c>
      <c r="AU145" s="265" t="s">
        <v>85</v>
      </c>
      <c r="AV145" s="14" t="s">
        <v>85</v>
      </c>
      <c r="AW145" s="14" t="s">
        <v>34</v>
      </c>
      <c r="AX145" s="14" t="s">
        <v>83</v>
      </c>
      <c r="AY145" s="265" t="s">
        <v>166</v>
      </c>
    </row>
    <row r="146" s="2" customFormat="1" ht="26.4" customHeight="1">
      <c r="A146" s="38"/>
      <c r="B146" s="39"/>
      <c r="C146" s="226" t="s">
        <v>227</v>
      </c>
      <c r="D146" s="226" t="s">
        <v>169</v>
      </c>
      <c r="E146" s="227" t="s">
        <v>1415</v>
      </c>
      <c r="F146" s="228" t="s">
        <v>1416</v>
      </c>
      <c r="G146" s="229" t="s">
        <v>198</v>
      </c>
      <c r="H146" s="230">
        <v>10</v>
      </c>
      <c r="I146" s="231"/>
      <c r="J146" s="232">
        <f>ROUND(I146*H146,2)</f>
        <v>0</v>
      </c>
      <c r="K146" s="228" t="s">
        <v>173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201</v>
      </c>
      <c r="AT146" s="237" t="s">
        <v>169</v>
      </c>
      <c r="AU146" s="237" t="s">
        <v>85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201</v>
      </c>
      <c r="BM146" s="237" t="s">
        <v>1417</v>
      </c>
    </row>
    <row r="147" s="2" customFormat="1">
      <c r="A147" s="38"/>
      <c r="B147" s="39"/>
      <c r="C147" s="40"/>
      <c r="D147" s="239" t="s">
        <v>176</v>
      </c>
      <c r="E147" s="40"/>
      <c r="F147" s="240" t="s">
        <v>1418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176</v>
      </c>
      <c r="AU147" s="17" t="s">
        <v>85</v>
      </c>
    </row>
    <row r="148" s="12" customFormat="1" ht="22.8" customHeight="1">
      <c r="A148" s="12"/>
      <c r="B148" s="210"/>
      <c r="C148" s="211"/>
      <c r="D148" s="212" t="s">
        <v>75</v>
      </c>
      <c r="E148" s="224" t="s">
        <v>1419</v>
      </c>
      <c r="F148" s="224" t="s">
        <v>1420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SUM(P149:P179)</f>
        <v>0</v>
      </c>
      <c r="Q148" s="218"/>
      <c r="R148" s="219">
        <f>SUM(R149:R179)</f>
        <v>0</v>
      </c>
      <c r="S148" s="218"/>
      <c r="T148" s="220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85</v>
      </c>
      <c r="AT148" s="222" t="s">
        <v>75</v>
      </c>
      <c r="AU148" s="222" t="s">
        <v>83</v>
      </c>
      <c r="AY148" s="221" t="s">
        <v>166</v>
      </c>
      <c r="BK148" s="223">
        <f>SUM(BK149:BK179)</f>
        <v>0</v>
      </c>
    </row>
    <row r="149" s="2" customFormat="1" ht="26.4" customHeight="1">
      <c r="A149" s="38"/>
      <c r="B149" s="39"/>
      <c r="C149" s="266" t="s">
        <v>341</v>
      </c>
      <c r="D149" s="266" t="s">
        <v>490</v>
      </c>
      <c r="E149" s="267" t="s">
        <v>1421</v>
      </c>
      <c r="F149" s="268" t="s">
        <v>1422</v>
      </c>
      <c r="G149" s="269" t="s">
        <v>533</v>
      </c>
      <c r="H149" s="270">
        <v>4</v>
      </c>
      <c r="I149" s="271"/>
      <c r="J149" s="272">
        <f>ROUND(I149*H149,2)</f>
        <v>0</v>
      </c>
      <c r="K149" s="268" t="s">
        <v>1</v>
      </c>
      <c r="L149" s="273"/>
      <c r="M149" s="274" t="s">
        <v>1</v>
      </c>
      <c r="N149" s="275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911</v>
      </c>
      <c r="AT149" s="237" t="s">
        <v>490</v>
      </c>
      <c r="AU149" s="237" t="s">
        <v>85</v>
      </c>
      <c r="AY149" s="17" t="s">
        <v>166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911</v>
      </c>
      <c r="BM149" s="237" t="s">
        <v>1423</v>
      </c>
    </row>
    <row r="150" s="14" customFormat="1">
      <c r="A150" s="14"/>
      <c r="B150" s="255"/>
      <c r="C150" s="256"/>
      <c r="D150" s="246" t="s">
        <v>178</v>
      </c>
      <c r="E150" s="257" t="s">
        <v>1</v>
      </c>
      <c r="F150" s="258" t="s">
        <v>1424</v>
      </c>
      <c r="G150" s="256"/>
      <c r="H150" s="259">
        <v>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178</v>
      </c>
      <c r="AU150" s="265" t="s">
        <v>85</v>
      </c>
      <c r="AV150" s="14" t="s">
        <v>85</v>
      </c>
      <c r="AW150" s="14" t="s">
        <v>34</v>
      </c>
      <c r="AX150" s="14" t="s">
        <v>76</v>
      </c>
      <c r="AY150" s="265" t="s">
        <v>166</v>
      </c>
    </row>
    <row r="151" s="2" customFormat="1" ht="26.4" customHeight="1">
      <c r="A151" s="38"/>
      <c r="B151" s="39"/>
      <c r="C151" s="266" t="s">
        <v>349</v>
      </c>
      <c r="D151" s="266" t="s">
        <v>490</v>
      </c>
      <c r="E151" s="267" t="s">
        <v>1425</v>
      </c>
      <c r="F151" s="268" t="s">
        <v>1426</v>
      </c>
      <c r="G151" s="269" t="s">
        <v>533</v>
      </c>
      <c r="H151" s="270">
        <v>4</v>
      </c>
      <c r="I151" s="271"/>
      <c r="J151" s="272">
        <f>ROUND(I151*H151,2)</f>
        <v>0</v>
      </c>
      <c r="K151" s="268" t="s">
        <v>1</v>
      </c>
      <c r="L151" s="273"/>
      <c r="M151" s="274" t="s">
        <v>1</v>
      </c>
      <c r="N151" s="275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911</v>
      </c>
      <c r="AT151" s="237" t="s">
        <v>490</v>
      </c>
      <c r="AU151" s="237" t="s">
        <v>85</v>
      </c>
      <c r="AY151" s="17" t="s">
        <v>166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911</v>
      </c>
      <c r="BM151" s="237" t="s">
        <v>1427</v>
      </c>
    </row>
    <row r="152" s="2" customFormat="1" ht="36" customHeight="1">
      <c r="A152" s="38"/>
      <c r="B152" s="39"/>
      <c r="C152" s="266" t="s">
        <v>355</v>
      </c>
      <c r="D152" s="266" t="s">
        <v>490</v>
      </c>
      <c r="E152" s="267" t="s">
        <v>1428</v>
      </c>
      <c r="F152" s="268" t="s">
        <v>1429</v>
      </c>
      <c r="G152" s="269" t="s">
        <v>533</v>
      </c>
      <c r="H152" s="270">
        <v>4</v>
      </c>
      <c r="I152" s="271"/>
      <c r="J152" s="272">
        <f>ROUND(I152*H152,2)</f>
        <v>0</v>
      </c>
      <c r="K152" s="268" t="s">
        <v>1</v>
      </c>
      <c r="L152" s="273"/>
      <c r="M152" s="274" t="s">
        <v>1</v>
      </c>
      <c r="N152" s="275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911</v>
      </c>
      <c r="AT152" s="237" t="s">
        <v>490</v>
      </c>
      <c r="AU152" s="237" t="s">
        <v>85</v>
      </c>
      <c r="AY152" s="17" t="s">
        <v>166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911</v>
      </c>
      <c r="BM152" s="237" t="s">
        <v>1430</v>
      </c>
    </row>
    <row r="153" s="2" customFormat="1" ht="26.4" customHeight="1">
      <c r="A153" s="38"/>
      <c r="B153" s="39"/>
      <c r="C153" s="226" t="s">
        <v>361</v>
      </c>
      <c r="D153" s="226" t="s">
        <v>169</v>
      </c>
      <c r="E153" s="227" t="s">
        <v>1431</v>
      </c>
      <c r="F153" s="228" t="s">
        <v>1432</v>
      </c>
      <c r="G153" s="229" t="s">
        <v>198</v>
      </c>
      <c r="H153" s="230">
        <v>4</v>
      </c>
      <c r="I153" s="231"/>
      <c r="J153" s="232">
        <f>ROUND(I153*H153,2)</f>
        <v>0</v>
      </c>
      <c r="K153" s="228" t="s">
        <v>173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201</v>
      </c>
      <c r="AT153" s="237" t="s">
        <v>169</v>
      </c>
      <c r="AU153" s="237" t="s">
        <v>85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201</v>
      </c>
      <c r="BM153" s="237" t="s">
        <v>1433</v>
      </c>
    </row>
    <row r="154" s="2" customFormat="1">
      <c r="A154" s="38"/>
      <c r="B154" s="39"/>
      <c r="C154" s="40"/>
      <c r="D154" s="239" t="s">
        <v>176</v>
      </c>
      <c r="E154" s="40"/>
      <c r="F154" s="240" t="s">
        <v>1434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176</v>
      </c>
      <c r="AU154" s="17" t="s">
        <v>85</v>
      </c>
    </row>
    <row r="155" s="2" customFormat="1" ht="24" customHeight="1">
      <c r="A155" s="38"/>
      <c r="B155" s="39"/>
      <c r="C155" s="266" t="s">
        <v>370</v>
      </c>
      <c r="D155" s="266" t="s">
        <v>490</v>
      </c>
      <c r="E155" s="267" t="s">
        <v>1435</v>
      </c>
      <c r="F155" s="268" t="s">
        <v>1436</v>
      </c>
      <c r="G155" s="269" t="s">
        <v>533</v>
      </c>
      <c r="H155" s="270">
        <v>2</v>
      </c>
      <c r="I155" s="271"/>
      <c r="J155" s="272">
        <f>ROUND(I155*H155,2)</f>
        <v>0</v>
      </c>
      <c r="K155" s="268" t="s">
        <v>1</v>
      </c>
      <c r="L155" s="273"/>
      <c r="M155" s="274" t="s">
        <v>1</v>
      </c>
      <c r="N155" s="275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911</v>
      </c>
      <c r="AT155" s="237" t="s">
        <v>490</v>
      </c>
      <c r="AU155" s="237" t="s">
        <v>85</v>
      </c>
      <c r="AY155" s="17" t="s">
        <v>166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911</v>
      </c>
      <c r="BM155" s="237" t="s">
        <v>1437</v>
      </c>
    </row>
    <row r="156" s="14" customFormat="1">
      <c r="A156" s="14"/>
      <c r="B156" s="255"/>
      <c r="C156" s="256"/>
      <c r="D156" s="246" t="s">
        <v>178</v>
      </c>
      <c r="E156" s="257" t="s">
        <v>1</v>
      </c>
      <c r="F156" s="258" t="s">
        <v>1438</v>
      </c>
      <c r="G156" s="256"/>
      <c r="H156" s="259">
        <v>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178</v>
      </c>
      <c r="AU156" s="265" t="s">
        <v>85</v>
      </c>
      <c r="AV156" s="14" t="s">
        <v>85</v>
      </c>
      <c r="AW156" s="14" t="s">
        <v>34</v>
      </c>
      <c r="AX156" s="14" t="s">
        <v>83</v>
      </c>
      <c r="AY156" s="265" t="s">
        <v>166</v>
      </c>
    </row>
    <row r="157" s="2" customFormat="1" ht="26.4" customHeight="1">
      <c r="A157" s="38"/>
      <c r="B157" s="39"/>
      <c r="C157" s="266" t="s">
        <v>376</v>
      </c>
      <c r="D157" s="266" t="s">
        <v>490</v>
      </c>
      <c r="E157" s="267" t="s">
        <v>1425</v>
      </c>
      <c r="F157" s="268" t="s">
        <v>1426</v>
      </c>
      <c r="G157" s="269" t="s">
        <v>533</v>
      </c>
      <c r="H157" s="270">
        <v>2</v>
      </c>
      <c r="I157" s="271"/>
      <c r="J157" s="272">
        <f>ROUND(I157*H157,2)</f>
        <v>0</v>
      </c>
      <c r="K157" s="268" t="s">
        <v>1</v>
      </c>
      <c r="L157" s="273"/>
      <c r="M157" s="274" t="s">
        <v>1</v>
      </c>
      <c r="N157" s="275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911</v>
      </c>
      <c r="AT157" s="237" t="s">
        <v>490</v>
      </c>
      <c r="AU157" s="237" t="s">
        <v>85</v>
      </c>
      <c r="AY157" s="17" t="s">
        <v>166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911</v>
      </c>
      <c r="BM157" s="237" t="s">
        <v>1439</v>
      </c>
    </row>
    <row r="158" s="2" customFormat="1" ht="36" customHeight="1">
      <c r="A158" s="38"/>
      <c r="B158" s="39"/>
      <c r="C158" s="266" t="s">
        <v>381</v>
      </c>
      <c r="D158" s="266" t="s">
        <v>490</v>
      </c>
      <c r="E158" s="267" t="s">
        <v>1428</v>
      </c>
      <c r="F158" s="268" t="s">
        <v>1429</v>
      </c>
      <c r="G158" s="269" t="s">
        <v>533</v>
      </c>
      <c r="H158" s="270">
        <v>2</v>
      </c>
      <c r="I158" s="271"/>
      <c r="J158" s="272">
        <f>ROUND(I158*H158,2)</f>
        <v>0</v>
      </c>
      <c r="K158" s="268" t="s">
        <v>1</v>
      </c>
      <c r="L158" s="273"/>
      <c r="M158" s="274" t="s">
        <v>1</v>
      </c>
      <c r="N158" s="275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911</v>
      </c>
      <c r="AT158" s="237" t="s">
        <v>490</v>
      </c>
      <c r="AU158" s="237" t="s">
        <v>85</v>
      </c>
      <c r="AY158" s="17" t="s">
        <v>166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911</v>
      </c>
      <c r="BM158" s="237" t="s">
        <v>1440</v>
      </c>
    </row>
    <row r="159" s="2" customFormat="1" ht="26.4" customHeight="1">
      <c r="A159" s="38"/>
      <c r="B159" s="39"/>
      <c r="C159" s="226" t="s">
        <v>386</v>
      </c>
      <c r="D159" s="226" t="s">
        <v>169</v>
      </c>
      <c r="E159" s="227" t="s">
        <v>1441</v>
      </c>
      <c r="F159" s="228" t="s">
        <v>1442</v>
      </c>
      <c r="G159" s="229" t="s">
        <v>198</v>
      </c>
      <c r="H159" s="230">
        <v>2</v>
      </c>
      <c r="I159" s="231"/>
      <c r="J159" s="232">
        <f>ROUND(I159*H159,2)</f>
        <v>0</v>
      </c>
      <c r="K159" s="228" t="s">
        <v>173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201</v>
      </c>
      <c r="AT159" s="237" t="s">
        <v>169</v>
      </c>
      <c r="AU159" s="237" t="s">
        <v>85</v>
      </c>
      <c r="AY159" s="17" t="s">
        <v>166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201</v>
      </c>
      <c r="BM159" s="237" t="s">
        <v>1443</v>
      </c>
    </row>
    <row r="160" s="2" customFormat="1">
      <c r="A160" s="38"/>
      <c r="B160" s="39"/>
      <c r="C160" s="40"/>
      <c r="D160" s="239" t="s">
        <v>176</v>
      </c>
      <c r="E160" s="40"/>
      <c r="F160" s="240" t="s">
        <v>1444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176</v>
      </c>
      <c r="AU160" s="17" t="s">
        <v>85</v>
      </c>
    </row>
    <row r="161" s="2" customFormat="1" ht="26.4" customHeight="1">
      <c r="A161" s="38"/>
      <c r="B161" s="39"/>
      <c r="C161" s="266" t="s">
        <v>392</v>
      </c>
      <c r="D161" s="266" t="s">
        <v>490</v>
      </c>
      <c r="E161" s="267" t="s">
        <v>1445</v>
      </c>
      <c r="F161" s="268" t="s">
        <v>1446</v>
      </c>
      <c r="G161" s="269" t="s">
        <v>533</v>
      </c>
      <c r="H161" s="270">
        <v>3</v>
      </c>
      <c r="I161" s="271"/>
      <c r="J161" s="272">
        <f>ROUND(I161*H161,2)</f>
        <v>0</v>
      </c>
      <c r="K161" s="268" t="s">
        <v>1</v>
      </c>
      <c r="L161" s="273"/>
      <c r="M161" s="274" t="s">
        <v>1</v>
      </c>
      <c r="N161" s="275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911</v>
      </c>
      <c r="AT161" s="237" t="s">
        <v>490</v>
      </c>
      <c r="AU161" s="237" t="s">
        <v>85</v>
      </c>
      <c r="AY161" s="17" t="s">
        <v>166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911</v>
      </c>
      <c r="BM161" s="237" t="s">
        <v>1447</v>
      </c>
    </row>
    <row r="162" s="14" customFormat="1">
      <c r="A162" s="14"/>
      <c r="B162" s="255"/>
      <c r="C162" s="256"/>
      <c r="D162" s="246" t="s">
        <v>178</v>
      </c>
      <c r="E162" s="257" t="s">
        <v>1</v>
      </c>
      <c r="F162" s="258" t="s">
        <v>1448</v>
      </c>
      <c r="G162" s="256"/>
      <c r="H162" s="259">
        <v>3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178</v>
      </c>
      <c r="AU162" s="265" t="s">
        <v>85</v>
      </c>
      <c r="AV162" s="14" t="s">
        <v>85</v>
      </c>
      <c r="AW162" s="14" t="s">
        <v>34</v>
      </c>
      <c r="AX162" s="14" t="s">
        <v>83</v>
      </c>
      <c r="AY162" s="265" t="s">
        <v>166</v>
      </c>
    </row>
    <row r="163" s="2" customFormat="1" ht="26.4" customHeight="1">
      <c r="A163" s="38"/>
      <c r="B163" s="39"/>
      <c r="C163" s="266" t="s">
        <v>397</v>
      </c>
      <c r="D163" s="266" t="s">
        <v>490</v>
      </c>
      <c r="E163" s="267" t="s">
        <v>1449</v>
      </c>
      <c r="F163" s="268" t="s">
        <v>1450</v>
      </c>
      <c r="G163" s="269" t="s">
        <v>533</v>
      </c>
      <c r="H163" s="270">
        <v>3</v>
      </c>
      <c r="I163" s="271"/>
      <c r="J163" s="272">
        <f>ROUND(I163*H163,2)</f>
        <v>0</v>
      </c>
      <c r="K163" s="268" t="s">
        <v>1</v>
      </c>
      <c r="L163" s="273"/>
      <c r="M163" s="274" t="s">
        <v>1</v>
      </c>
      <c r="N163" s="275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911</v>
      </c>
      <c r="AT163" s="237" t="s">
        <v>490</v>
      </c>
      <c r="AU163" s="237" t="s">
        <v>85</v>
      </c>
      <c r="AY163" s="17" t="s">
        <v>166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911</v>
      </c>
      <c r="BM163" s="237" t="s">
        <v>1451</v>
      </c>
    </row>
    <row r="164" s="2" customFormat="1" ht="36" customHeight="1">
      <c r="A164" s="38"/>
      <c r="B164" s="39"/>
      <c r="C164" s="266" t="s">
        <v>402</v>
      </c>
      <c r="D164" s="266" t="s">
        <v>490</v>
      </c>
      <c r="E164" s="267" t="s">
        <v>1428</v>
      </c>
      <c r="F164" s="268" t="s">
        <v>1429</v>
      </c>
      <c r="G164" s="269" t="s">
        <v>533</v>
      </c>
      <c r="H164" s="270">
        <v>3</v>
      </c>
      <c r="I164" s="271"/>
      <c r="J164" s="272">
        <f>ROUND(I164*H164,2)</f>
        <v>0</v>
      </c>
      <c r="K164" s="268" t="s">
        <v>1</v>
      </c>
      <c r="L164" s="273"/>
      <c r="M164" s="274" t="s">
        <v>1</v>
      </c>
      <c r="N164" s="275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911</v>
      </c>
      <c r="AT164" s="237" t="s">
        <v>490</v>
      </c>
      <c r="AU164" s="237" t="s">
        <v>85</v>
      </c>
      <c r="AY164" s="17" t="s">
        <v>166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911</v>
      </c>
      <c r="BM164" s="237" t="s">
        <v>1452</v>
      </c>
    </row>
    <row r="165" s="2" customFormat="1" ht="36" customHeight="1">
      <c r="A165" s="38"/>
      <c r="B165" s="39"/>
      <c r="C165" s="226" t="s">
        <v>411</v>
      </c>
      <c r="D165" s="226" t="s">
        <v>169</v>
      </c>
      <c r="E165" s="227" t="s">
        <v>1453</v>
      </c>
      <c r="F165" s="228" t="s">
        <v>1454</v>
      </c>
      <c r="G165" s="229" t="s">
        <v>198</v>
      </c>
      <c r="H165" s="230">
        <v>3</v>
      </c>
      <c r="I165" s="231"/>
      <c r="J165" s="232">
        <f>ROUND(I165*H165,2)</f>
        <v>0</v>
      </c>
      <c r="K165" s="228" t="s">
        <v>173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201</v>
      </c>
      <c r="AT165" s="237" t="s">
        <v>169</v>
      </c>
      <c r="AU165" s="237" t="s">
        <v>85</v>
      </c>
      <c r="AY165" s="17" t="s">
        <v>166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201</v>
      </c>
      <c r="BM165" s="237" t="s">
        <v>1455</v>
      </c>
    </row>
    <row r="166" s="2" customFormat="1">
      <c r="A166" s="38"/>
      <c r="B166" s="39"/>
      <c r="C166" s="40"/>
      <c r="D166" s="239" t="s">
        <v>176</v>
      </c>
      <c r="E166" s="40"/>
      <c r="F166" s="240" t="s">
        <v>1456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176</v>
      </c>
      <c r="AU166" s="17" t="s">
        <v>85</v>
      </c>
    </row>
    <row r="167" s="2" customFormat="1" ht="26.4" customHeight="1">
      <c r="A167" s="38"/>
      <c r="B167" s="39"/>
      <c r="C167" s="266" t="s">
        <v>1457</v>
      </c>
      <c r="D167" s="266" t="s">
        <v>490</v>
      </c>
      <c r="E167" s="267" t="s">
        <v>1458</v>
      </c>
      <c r="F167" s="268" t="s">
        <v>1459</v>
      </c>
      <c r="G167" s="269" t="s">
        <v>533</v>
      </c>
      <c r="H167" s="270">
        <v>33</v>
      </c>
      <c r="I167" s="271"/>
      <c r="J167" s="272">
        <f>ROUND(I167*H167,2)</f>
        <v>0</v>
      </c>
      <c r="K167" s="268" t="s">
        <v>1</v>
      </c>
      <c r="L167" s="273"/>
      <c r="M167" s="274" t="s">
        <v>1</v>
      </c>
      <c r="N167" s="275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911</v>
      </c>
      <c r="AT167" s="237" t="s">
        <v>490</v>
      </c>
      <c r="AU167" s="237" t="s">
        <v>85</v>
      </c>
      <c r="AY167" s="17" t="s">
        <v>166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911</v>
      </c>
      <c r="BM167" s="237" t="s">
        <v>1460</v>
      </c>
    </row>
    <row r="168" s="14" customFormat="1">
      <c r="A168" s="14"/>
      <c r="B168" s="255"/>
      <c r="C168" s="256"/>
      <c r="D168" s="246" t="s">
        <v>178</v>
      </c>
      <c r="E168" s="257" t="s">
        <v>1</v>
      </c>
      <c r="F168" s="258" t="s">
        <v>1461</v>
      </c>
      <c r="G168" s="256"/>
      <c r="H168" s="259">
        <v>33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178</v>
      </c>
      <c r="AU168" s="265" t="s">
        <v>85</v>
      </c>
      <c r="AV168" s="14" t="s">
        <v>85</v>
      </c>
      <c r="AW168" s="14" t="s">
        <v>34</v>
      </c>
      <c r="AX168" s="14" t="s">
        <v>76</v>
      </c>
      <c r="AY168" s="265" t="s">
        <v>166</v>
      </c>
    </row>
    <row r="169" s="2" customFormat="1" ht="36" customHeight="1">
      <c r="A169" s="38"/>
      <c r="B169" s="39"/>
      <c r="C169" s="266" t="s">
        <v>446</v>
      </c>
      <c r="D169" s="266" t="s">
        <v>490</v>
      </c>
      <c r="E169" s="267" t="s">
        <v>1428</v>
      </c>
      <c r="F169" s="268" t="s">
        <v>1429</v>
      </c>
      <c r="G169" s="269" t="s">
        <v>533</v>
      </c>
      <c r="H169" s="270">
        <v>33</v>
      </c>
      <c r="I169" s="271"/>
      <c r="J169" s="272">
        <f>ROUND(I169*H169,2)</f>
        <v>0</v>
      </c>
      <c r="K169" s="268" t="s">
        <v>1</v>
      </c>
      <c r="L169" s="273"/>
      <c r="M169" s="274" t="s">
        <v>1</v>
      </c>
      <c r="N169" s="275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911</v>
      </c>
      <c r="AT169" s="237" t="s">
        <v>490</v>
      </c>
      <c r="AU169" s="237" t="s">
        <v>85</v>
      </c>
      <c r="AY169" s="17" t="s">
        <v>166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911</v>
      </c>
      <c r="BM169" s="237" t="s">
        <v>1462</v>
      </c>
    </row>
    <row r="170" s="2" customFormat="1" ht="26.4" customHeight="1">
      <c r="A170" s="38"/>
      <c r="B170" s="39"/>
      <c r="C170" s="226" t="s">
        <v>452</v>
      </c>
      <c r="D170" s="226" t="s">
        <v>169</v>
      </c>
      <c r="E170" s="227" t="s">
        <v>1463</v>
      </c>
      <c r="F170" s="228" t="s">
        <v>1464</v>
      </c>
      <c r="G170" s="229" t="s">
        <v>198</v>
      </c>
      <c r="H170" s="230">
        <v>33</v>
      </c>
      <c r="I170" s="231"/>
      <c r="J170" s="232">
        <f>ROUND(I170*H170,2)</f>
        <v>0</v>
      </c>
      <c r="K170" s="228" t="s">
        <v>173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201</v>
      </c>
      <c r="AT170" s="237" t="s">
        <v>169</v>
      </c>
      <c r="AU170" s="237" t="s">
        <v>85</v>
      </c>
      <c r="AY170" s="17" t="s">
        <v>166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201</v>
      </c>
      <c r="BM170" s="237" t="s">
        <v>1465</v>
      </c>
    </row>
    <row r="171" s="2" customFormat="1">
      <c r="A171" s="38"/>
      <c r="B171" s="39"/>
      <c r="C171" s="40"/>
      <c r="D171" s="239" t="s">
        <v>176</v>
      </c>
      <c r="E171" s="40"/>
      <c r="F171" s="240" t="s">
        <v>1466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176</v>
      </c>
      <c r="AU171" s="17" t="s">
        <v>85</v>
      </c>
    </row>
    <row r="172" s="2" customFormat="1" ht="26.4" customHeight="1">
      <c r="A172" s="38"/>
      <c r="B172" s="39"/>
      <c r="C172" s="266" t="s">
        <v>1467</v>
      </c>
      <c r="D172" s="266" t="s">
        <v>490</v>
      </c>
      <c r="E172" s="267" t="s">
        <v>1468</v>
      </c>
      <c r="F172" s="268" t="s">
        <v>1469</v>
      </c>
      <c r="G172" s="269" t="s">
        <v>533</v>
      </c>
      <c r="H172" s="270">
        <v>12</v>
      </c>
      <c r="I172" s="271"/>
      <c r="J172" s="272">
        <f>ROUND(I172*H172,2)</f>
        <v>0</v>
      </c>
      <c r="K172" s="268" t="s">
        <v>1</v>
      </c>
      <c r="L172" s="273"/>
      <c r="M172" s="274" t="s">
        <v>1</v>
      </c>
      <c r="N172" s="275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911</v>
      </c>
      <c r="AT172" s="237" t="s">
        <v>490</v>
      </c>
      <c r="AU172" s="237" t="s">
        <v>85</v>
      </c>
      <c r="AY172" s="17" t="s">
        <v>166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911</v>
      </c>
      <c r="BM172" s="237" t="s">
        <v>1470</v>
      </c>
    </row>
    <row r="173" s="14" customFormat="1">
      <c r="A173" s="14"/>
      <c r="B173" s="255"/>
      <c r="C173" s="256"/>
      <c r="D173" s="246" t="s">
        <v>178</v>
      </c>
      <c r="E173" s="257" t="s">
        <v>1</v>
      </c>
      <c r="F173" s="258" t="s">
        <v>1471</v>
      </c>
      <c r="G173" s="256"/>
      <c r="H173" s="259">
        <v>12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178</v>
      </c>
      <c r="AU173" s="265" t="s">
        <v>85</v>
      </c>
      <c r="AV173" s="14" t="s">
        <v>85</v>
      </c>
      <c r="AW173" s="14" t="s">
        <v>34</v>
      </c>
      <c r="AX173" s="14" t="s">
        <v>83</v>
      </c>
      <c r="AY173" s="265" t="s">
        <v>166</v>
      </c>
    </row>
    <row r="174" s="2" customFormat="1" ht="36" customHeight="1">
      <c r="A174" s="38"/>
      <c r="B174" s="39"/>
      <c r="C174" s="226" t="s">
        <v>470</v>
      </c>
      <c r="D174" s="226" t="s">
        <v>169</v>
      </c>
      <c r="E174" s="227" t="s">
        <v>1472</v>
      </c>
      <c r="F174" s="228" t="s">
        <v>1473</v>
      </c>
      <c r="G174" s="229" t="s">
        <v>198</v>
      </c>
      <c r="H174" s="230">
        <v>12</v>
      </c>
      <c r="I174" s="231"/>
      <c r="J174" s="232">
        <f>ROUND(I174*H174,2)</f>
        <v>0</v>
      </c>
      <c r="K174" s="228" t="s">
        <v>173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201</v>
      </c>
      <c r="AT174" s="237" t="s">
        <v>169</v>
      </c>
      <c r="AU174" s="237" t="s">
        <v>85</v>
      </c>
      <c r="AY174" s="17" t="s">
        <v>166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201</v>
      </c>
      <c r="BM174" s="237" t="s">
        <v>1474</v>
      </c>
    </row>
    <row r="175" s="2" customFormat="1">
      <c r="A175" s="38"/>
      <c r="B175" s="39"/>
      <c r="C175" s="40"/>
      <c r="D175" s="239" t="s">
        <v>176</v>
      </c>
      <c r="E175" s="40"/>
      <c r="F175" s="240" t="s">
        <v>1475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176</v>
      </c>
      <c r="AU175" s="17" t="s">
        <v>85</v>
      </c>
    </row>
    <row r="176" s="2" customFormat="1" ht="26.4" customHeight="1">
      <c r="A176" s="38"/>
      <c r="B176" s="39"/>
      <c r="C176" s="266" t="s">
        <v>475</v>
      </c>
      <c r="D176" s="266" t="s">
        <v>490</v>
      </c>
      <c r="E176" s="267" t="s">
        <v>1476</v>
      </c>
      <c r="F176" s="268" t="s">
        <v>1477</v>
      </c>
      <c r="G176" s="269" t="s">
        <v>533</v>
      </c>
      <c r="H176" s="270">
        <v>7</v>
      </c>
      <c r="I176" s="271"/>
      <c r="J176" s="272">
        <f>ROUND(I176*H176,2)</f>
        <v>0</v>
      </c>
      <c r="K176" s="268" t="s">
        <v>1</v>
      </c>
      <c r="L176" s="273"/>
      <c r="M176" s="274" t="s">
        <v>1</v>
      </c>
      <c r="N176" s="275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911</v>
      </c>
      <c r="AT176" s="237" t="s">
        <v>490</v>
      </c>
      <c r="AU176" s="237" t="s">
        <v>85</v>
      </c>
      <c r="AY176" s="17" t="s">
        <v>166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911</v>
      </c>
      <c r="BM176" s="237" t="s">
        <v>1478</v>
      </c>
    </row>
    <row r="177" s="14" customFormat="1">
      <c r="A177" s="14"/>
      <c r="B177" s="255"/>
      <c r="C177" s="256"/>
      <c r="D177" s="246" t="s">
        <v>178</v>
      </c>
      <c r="E177" s="257" t="s">
        <v>1</v>
      </c>
      <c r="F177" s="258" t="s">
        <v>1479</v>
      </c>
      <c r="G177" s="256"/>
      <c r="H177" s="259">
        <v>7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178</v>
      </c>
      <c r="AU177" s="265" t="s">
        <v>85</v>
      </c>
      <c r="AV177" s="14" t="s">
        <v>85</v>
      </c>
      <c r="AW177" s="14" t="s">
        <v>34</v>
      </c>
      <c r="AX177" s="14" t="s">
        <v>83</v>
      </c>
      <c r="AY177" s="265" t="s">
        <v>166</v>
      </c>
    </row>
    <row r="178" s="2" customFormat="1" ht="36" customHeight="1">
      <c r="A178" s="38"/>
      <c r="B178" s="39"/>
      <c r="C178" s="226" t="s">
        <v>482</v>
      </c>
      <c r="D178" s="226" t="s">
        <v>169</v>
      </c>
      <c r="E178" s="227" t="s">
        <v>1472</v>
      </c>
      <c r="F178" s="228" t="s">
        <v>1473</v>
      </c>
      <c r="G178" s="229" t="s">
        <v>198</v>
      </c>
      <c r="H178" s="230">
        <v>7</v>
      </c>
      <c r="I178" s="231"/>
      <c r="J178" s="232">
        <f>ROUND(I178*H178,2)</f>
        <v>0</v>
      </c>
      <c r="K178" s="228" t="s">
        <v>173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201</v>
      </c>
      <c r="AT178" s="237" t="s">
        <v>169</v>
      </c>
      <c r="AU178" s="237" t="s">
        <v>85</v>
      </c>
      <c r="AY178" s="17" t="s">
        <v>166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201</v>
      </c>
      <c r="BM178" s="237" t="s">
        <v>1480</v>
      </c>
    </row>
    <row r="179" s="2" customFormat="1">
      <c r="A179" s="38"/>
      <c r="B179" s="39"/>
      <c r="C179" s="40"/>
      <c r="D179" s="239" t="s">
        <v>176</v>
      </c>
      <c r="E179" s="40"/>
      <c r="F179" s="240" t="s">
        <v>1475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176</v>
      </c>
      <c r="AU179" s="17" t="s">
        <v>85</v>
      </c>
    </row>
    <row r="180" s="12" customFormat="1" ht="22.8" customHeight="1">
      <c r="A180" s="12"/>
      <c r="B180" s="210"/>
      <c r="C180" s="211"/>
      <c r="D180" s="212" t="s">
        <v>75</v>
      </c>
      <c r="E180" s="224" t="s">
        <v>1481</v>
      </c>
      <c r="F180" s="224" t="s">
        <v>1482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SUM(P181:P214)</f>
        <v>0</v>
      </c>
      <c r="Q180" s="218"/>
      <c r="R180" s="219">
        <f>SUM(R181:R214)</f>
        <v>0</v>
      </c>
      <c r="S180" s="218"/>
      <c r="T180" s="220">
        <f>SUM(T181:T214)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85</v>
      </c>
      <c r="AT180" s="222" t="s">
        <v>75</v>
      </c>
      <c r="AU180" s="222" t="s">
        <v>83</v>
      </c>
      <c r="AY180" s="221" t="s">
        <v>166</v>
      </c>
      <c r="BK180" s="223">
        <f>SUM(BK181:BK214)</f>
        <v>0</v>
      </c>
    </row>
    <row r="181" s="2" customFormat="1" ht="26.4" customHeight="1">
      <c r="A181" s="38"/>
      <c r="B181" s="39"/>
      <c r="C181" s="266" t="s">
        <v>1483</v>
      </c>
      <c r="D181" s="266" t="s">
        <v>490</v>
      </c>
      <c r="E181" s="267" t="s">
        <v>1484</v>
      </c>
      <c r="F181" s="268" t="s">
        <v>1485</v>
      </c>
      <c r="G181" s="269" t="s">
        <v>298</v>
      </c>
      <c r="H181" s="270">
        <v>8</v>
      </c>
      <c r="I181" s="271"/>
      <c r="J181" s="272">
        <f>ROUND(I181*H181,2)</f>
        <v>0</v>
      </c>
      <c r="K181" s="268" t="s">
        <v>1</v>
      </c>
      <c r="L181" s="273"/>
      <c r="M181" s="274" t="s">
        <v>1</v>
      </c>
      <c r="N181" s="275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911</v>
      </c>
      <c r="AT181" s="237" t="s">
        <v>490</v>
      </c>
      <c r="AU181" s="237" t="s">
        <v>85</v>
      </c>
      <c r="AY181" s="17" t="s">
        <v>166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911</v>
      </c>
      <c r="BM181" s="237" t="s">
        <v>1486</v>
      </c>
    </row>
    <row r="182" s="14" customFormat="1">
      <c r="A182" s="14"/>
      <c r="B182" s="255"/>
      <c r="C182" s="256"/>
      <c r="D182" s="246" t="s">
        <v>178</v>
      </c>
      <c r="E182" s="257" t="s">
        <v>1</v>
      </c>
      <c r="F182" s="258" t="s">
        <v>1487</v>
      </c>
      <c r="G182" s="256"/>
      <c r="H182" s="259">
        <v>8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178</v>
      </c>
      <c r="AU182" s="265" t="s">
        <v>85</v>
      </c>
      <c r="AV182" s="14" t="s">
        <v>85</v>
      </c>
      <c r="AW182" s="14" t="s">
        <v>34</v>
      </c>
      <c r="AX182" s="14" t="s">
        <v>83</v>
      </c>
      <c r="AY182" s="265" t="s">
        <v>166</v>
      </c>
    </row>
    <row r="183" s="2" customFormat="1" ht="26.4" customHeight="1">
      <c r="A183" s="38"/>
      <c r="B183" s="39"/>
      <c r="C183" s="226" t="s">
        <v>1488</v>
      </c>
      <c r="D183" s="226" t="s">
        <v>169</v>
      </c>
      <c r="E183" s="227" t="s">
        <v>1489</v>
      </c>
      <c r="F183" s="228" t="s">
        <v>1490</v>
      </c>
      <c r="G183" s="229" t="s">
        <v>298</v>
      </c>
      <c r="H183" s="230">
        <v>8</v>
      </c>
      <c r="I183" s="231"/>
      <c r="J183" s="232">
        <f>ROUND(I183*H183,2)</f>
        <v>0</v>
      </c>
      <c r="K183" s="228" t="s">
        <v>173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201</v>
      </c>
      <c r="AT183" s="237" t="s">
        <v>169</v>
      </c>
      <c r="AU183" s="237" t="s">
        <v>85</v>
      </c>
      <c r="AY183" s="17" t="s">
        <v>166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201</v>
      </c>
      <c r="BM183" s="237" t="s">
        <v>1491</v>
      </c>
    </row>
    <row r="184" s="2" customFormat="1">
      <c r="A184" s="38"/>
      <c r="B184" s="39"/>
      <c r="C184" s="40"/>
      <c r="D184" s="239" t="s">
        <v>176</v>
      </c>
      <c r="E184" s="40"/>
      <c r="F184" s="240" t="s">
        <v>1492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176</v>
      </c>
      <c r="AU184" s="17" t="s">
        <v>85</v>
      </c>
    </row>
    <row r="185" s="2" customFormat="1" ht="26.4" customHeight="1">
      <c r="A185" s="38"/>
      <c r="B185" s="39"/>
      <c r="C185" s="266" t="s">
        <v>1493</v>
      </c>
      <c r="D185" s="266" t="s">
        <v>490</v>
      </c>
      <c r="E185" s="267" t="s">
        <v>1494</v>
      </c>
      <c r="F185" s="268" t="s">
        <v>1495</v>
      </c>
      <c r="G185" s="269" t="s">
        <v>298</v>
      </c>
      <c r="H185" s="270">
        <v>10</v>
      </c>
      <c r="I185" s="271"/>
      <c r="J185" s="272">
        <f>ROUND(I185*H185,2)</f>
        <v>0</v>
      </c>
      <c r="K185" s="268" t="s">
        <v>1</v>
      </c>
      <c r="L185" s="273"/>
      <c r="M185" s="274" t="s">
        <v>1</v>
      </c>
      <c r="N185" s="275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911</v>
      </c>
      <c r="AT185" s="237" t="s">
        <v>490</v>
      </c>
      <c r="AU185" s="237" t="s">
        <v>85</v>
      </c>
      <c r="AY185" s="17" t="s">
        <v>166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911</v>
      </c>
      <c r="BM185" s="237" t="s">
        <v>1496</v>
      </c>
    </row>
    <row r="186" s="14" customFormat="1">
      <c r="A186" s="14"/>
      <c r="B186" s="255"/>
      <c r="C186" s="256"/>
      <c r="D186" s="246" t="s">
        <v>178</v>
      </c>
      <c r="E186" s="257" t="s">
        <v>1</v>
      </c>
      <c r="F186" s="258" t="s">
        <v>1497</v>
      </c>
      <c r="G186" s="256"/>
      <c r="H186" s="259">
        <v>10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178</v>
      </c>
      <c r="AU186" s="265" t="s">
        <v>85</v>
      </c>
      <c r="AV186" s="14" t="s">
        <v>85</v>
      </c>
      <c r="AW186" s="14" t="s">
        <v>34</v>
      </c>
      <c r="AX186" s="14" t="s">
        <v>83</v>
      </c>
      <c r="AY186" s="265" t="s">
        <v>166</v>
      </c>
    </row>
    <row r="187" s="2" customFormat="1" ht="26.4" customHeight="1">
      <c r="A187" s="38"/>
      <c r="B187" s="39"/>
      <c r="C187" s="226" t="s">
        <v>1498</v>
      </c>
      <c r="D187" s="226" t="s">
        <v>169</v>
      </c>
      <c r="E187" s="227" t="s">
        <v>1499</v>
      </c>
      <c r="F187" s="228" t="s">
        <v>1500</v>
      </c>
      <c r="G187" s="229" t="s">
        <v>298</v>
      </c>
      <c r="H187" s="230">
        <v>10</v>
      </c>
      <c r="I187" s="231"/>
      <c r="J187" s="232">
        <f>ROUND(I187*H187,2)</f>
        <v>0</v>
      </c>
      <c r="K187" s="228" t="s">
        <v>1501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201</v>
      </c>
      <c r="AT187" s="237" t="s">
        <v>169</v>
      </c>
      <c r="AU187" s="237" t="s">
        <v>85</v>
      </c>
      <c r="AY187" s="17" t="s">
        <v>166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201</v>
      </c>
      <c r="BM187" s="237" t="s">
        <v>1502</v>
      </c>
    </row>
    <row r="188" s="2" customFormat="1">
      <c r="A188" s="38"/>
      <c r="B188" s="39"/>
      <c r="C188" s="40"/>
      <c r="D188" s="239" t="s">
        <v>176</v>
      </c>
      <c r="E188" s="40"/>
      <c r="F188" s="240" t="s">
        <v>1503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176</v>
      </c>
      <c r="AU188" s="17" t="s">
        <v>85</v>
      </c>
    </row>
    <row r="189" s="2" customFormat="1" ht="40.8" customHeight="1">
      <c r="A189" s="38"/>
      <c r="B189" s="39"/>
      <c r="C189" s="266" t="s">
        <v>489</v>
      </c>
      <c r="D189" s="266" t="s">
        <v>490</v>
      </c>
      <c r="E189" s="267" t="s">
        <v>1504</v>
      </c>
      <c r="F189" s="268" t="s">
        <v>1505</v>
      </c>
      <c r="G189" s="269" t="s">
        <v>533</v>
      </c>
      <c r="H189" s="270">
        <v>36</v>
      </c>
      <c r="I189" s="271"/>
      <c r="J189" s="272">
        <f>ROUND(I189*H189,2)</f>
        <v>0</v>
      </c>
      <c r="K189" s="268" t="s">
        <v>1</v>
      </c>
      <c r="L189" s="273"/>
      <c r="M189" s="274" t="s">
        <v>1</v>
      </c>
      <c r="N189" s="275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911</v>
      </c>
      <c r="AT189" s="237" t="s">
        <v>490</v>
      </c>
      <c r="AU189" s="237" t="s">
        <v>85</v>
      </c>
      <c r="AY189" s="17" t="s">
        <v>166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911</v>
      </c>
      <c r="BM189" s="237" t="s">
        <v>1506</v>
      </c>
    </row>
    <row r="190" s="14" customFormat="1">
      <c r="A190" s="14"/>
      <c r="B190" s="255"/>
      <c r="C190" s="256"/>
      <c r="D190" s="246" t="s">
        <v>178</v>
      </c>
      <c r="E190" s="257" t="s">
        <v>1</v>
      </c>
      <c r="F190" s="258" t="s">
        <v>1507</v>
      </c>
      <c r="G190" s="256"/>
      <c r="H190" s="259">
        <v>36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178</v>
      </c>
      <c r="AU190" s="265" t="s">
        <v>85</v>
      </c>
      <c r="AV190" s="14" t="s">
        <v>85</v>
      </c>
      <c r="AW190" s="14" t="s">
        <v>34</v>
      </c>
      <c r="AX190" s="14" t="s">
        <v>83</v>
      </c>
      <c r="AY190" s="265" t="s">
        <v>166</v>
      </c>
    </row>
    <row r="191" s="2" customFormat="1" ht="26.4" customHeight="1">
      <c r="A191" s="38"/>
      <c r="B191" s="39"/>
      <c r="C191" s="226" t="s">
        <v>495</v>
      </c>
      <c r="D191" s="226" t="s">
        <v>169</v>
      </c>
      <c r="E191" s="227" t="s">
        <v>1508</v>
      </c>
      <c r="F191" s="228" t="s">
        <v>1509</v>
      </c>
      <c r="G191" s="229" t="s">
        <v>198</v>
      </c>
      <c r="H191" s="230">
        <v>36</v>
      </c>
      <c r="I191" s="231"/>
      <c r="J191" s="232">
        <f>ROUND(I191*H191,2)</f>
        <v>0</v>
      </c>
      <c r="K191" s="228" t="s">
        <v>173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201</v>
      </c>
      <c r="AT191" s="237" t="s">
        <v>169</v>
      </c>
      <c r="AU191" s="237" t="s">
        <v>85</v>
      </c>
      <c r="AY191" s="17" t="s">
        <v>166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201</v>
      </c>
      <c r="BM191" s="237" t="s">
        <v>1510</v>
      </c>
    </row>
    <row r="192" s="2" customFormat="1">
      <c r="A192" s="38"/>
      <c r="B192" s="39"/>
      <c r="C192" s="40"/>
      <c r="D192" s="239" t="s">
        <v>176</v>
      </c>
      <c r="E192" s="40"/>
      <c r="F192" s="240" t="s">
        <v>1511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176</v>
      </c>
      <c r="AU192" s="17" t="s">
        <v>85</v>
      </c>
    </row>
    <row r="193" s="2" customFormat="1" ht="26.4" customHeight="1">
      <c r="A193" s="38"/>
      <c r="B193" s="39"/>
      <c r="C193" s="266" t="s">
        <v>500</v>
      </c>
      <c r="D193" s="266" t="s">
        <v>490</v>
      </c>
      <c r="E193" s="267" t="s">
        <v>1512</v>
      </c>
      <c r="F193" s="268" t="s">
        <v>1513</v>
      </c>
      <c r="G193" s="269" t="s">
        <v>533</v>
      </c>
      <c r="H193" s="270">
        <v>9</v>
      </c>
      <c r="I193" s="271"/>
      <c r="J193" s="272">
        <f>ROUND(I193*H193,2)</f>
        <v>0</v>
      </c>
      <c r="K193" s="268" t="s">
        <v>1</v>
      </c>
      <c r="L193" s="273"/>
      <c r="M193" s="274" t="s">
        <v>1</v>
      </c>
      <c r="N193" s="275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911</v>
      </c>
      <c r="AT193" s="237" t="s">
        <v>490</v>
      </c>
      <c r="AU193" s="237" t="s">
        <v>85</v>
      </c>
      <c r="AY193" s="17" t="s">
        <v>166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911</v>
      </c>
      <c r="BM193" s="237" t="s">
        <v>1514</v>
      </c>
    </row>
    <row r="194" s="14" customFormat="1">
      <c r="A194" s="14"/>
      <c r="B194" s="255"/>
      <c r="C194" s="256"/>
      <c r="D194" s="246" t="s">
        <v>178</v>
      </c>
      <c r="E194" s="257" t="s">
        <v>1</v>
      </c>
      <c r="F194" s="258" t="s">
        <v>1515</v>
      </c>
      <c r="G194" s="256"/>
      <c r="H194" s="259">
        <v>9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178</v>
      </c>
      <c r="AU194" s="265" t="s">
        <v>85</v>
      </c>
      <c r="AV194" s="14" t="s">
        <v>85</v>
      </c>
      <c r="AW194" s="14" t="s">
        <v>34</v>
      </c>
      <c r="AX194" s="14" t="s">
        <v>76</v>
      </c>
      <c r="AY194" s="265" t="s">
        <v>166</v>
      </c>
    </row>
    <row r="195" s="2" customFormat="1" ht="16.5" customHeight="1">
      <c r="A195" s="38"/>
      <c r="B195" s="39"/>
      <c r="C195" s="226" t="s">
        <v>505</v>
      </c>
      <c r="D195" s="226" t="s">
        <v>169</v>
      </c>
      <c r="E195" s="227" t="s">
        <v>1516</v>
      </c>
      <c r="F195" s="228" t="s">
        <v>1517</v>
      </c>
      <c r="G195" s="229" t="s">
        <v>198</v>
      </c>
      <c r="H195" s="230">
        <v>9</v>
      </c>
      <c r="I195" s="231"/>
      <c r="J195" s="232">
        <f>ROUND(I195*H195,2)</f>
        <v>0</v>
      </c>
      <c r="K195" s="228" t="s">
        <v>173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201</v>
      </c>
      <c r="AT195" s="237" t="s">
        <v>169</v>
      </c>
      <c r="AU195" s="237" t="s">
        <v>85</v>
      </c>
      <c r="AY195" s="17" t="s">
        <v>166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201</v>
      </c>
      <c r="BM195" s="237" t="s">
        <v>1518</v>
      </c>
    </row>
    <row r="196" s="2" customFormat="1">
      <c r="A196" s="38"/>
      <c r="B196" s="39"/>
      <c r="C196" s="40"/>
      <c r="D196" s="239" t="s">
        <v>176</v>
      </c>
      <c r="E196" s="40"/>
      <c r="F196" s="240" t="s">
        <v>1519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176</v>
      </c>
      <c r="AU196" s="17" t="s">
        <v>85</v>
      </c>
    </row>
    <row r="197" s="2" customFormat="1" ht="26.4" customHeight="1">
      <c r="A197" s="38"/>
      <c r="B197" s="39"/>
      <c r="C197" s="266" t="s">
        <v>510</v>
      </c>
      <c r="D197" s="266" t="s">
        <v>490</v>
      </c>
      <c r="E197" s="267" t="s">
        <v>1520</v>
      </c>
      <c r="F197" s="268" t="s">
        <v>1521</v>
      </c>
      <c r="G197" s="269" t="s">
        <v>533</v>
      </c>
      <c r="H197" s="270">
        <v>41</v>
      </c>
      <c r="I197" s="271"/>
      <c r="J197" s="272">
        <f>ROUND(I197*H197,2)</f>
        <v>0</v>
      </c>
      <c r="K197" s="268" t="s">
        <v>1</v>
      </c>
      <c r="L197" s="273"/>
      <c r="M197" s="274" t="s">
        <v>1</v>
      </c>
      <c r="N197" s="275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911</v>
      </c>
      <c r="AT197" s="237" t="s">
        <v>490</v>
      </c>
      <c r="AU197" s="237" t="s">
        <v>85</v>
      </c>
      <c r="AY197" s="17" t="s">
        <v>166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911</v>
      </c>
      <c r="BM197" s="237" t="s">
        <v>1522</v>
      </c>
    </row>
    <row r="198" s="14" customFormat="1">
      <c r="A198" s="14"/>
      <c r="B198" s="255"/>
      <c r="C198" s="256"/>
      <c r="D198" s="246" t="s">
        <v>178</v>
      </c>
      <c r="E198" s="257" t="s">
        <v>1</v>
      </c>
      <c r="F198" s="258" t="s">
        <v>1523</v>
      </c>
      <c r="G198" s="256"/>
      <c r="H198" s="259">
        <v>41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178</v>
      </c>
      <c r="AU198" s="265" t="s">
        <v>85</v>
      </c>
      <c r="AV198" s="14" t="s">
        <v>85</v>
      </c>
      <c r="AW198" s="14" t="s">
        <v>34</v>
      </c>
      <c r="AX198" s="14" t="s">
        <v>83</v>
      </c>
      <c r="AY198" s="265" t="s">
        <v>166</v>
      </c>
    </row>
    <row r="199" s="2" customFormat="1" ht="26.4" customHeight="1">
      <c r="A199" s="38"/>
      <c r="B199" s="39"/>
      <c r="C199" s="226" t="s">
        <v>523</v>
      </c>
      <c r="D199" s="226" t="s">
        <v>169</v>
      </c>
      <c r="E199" s="227" t="s">
        <v>1524</v>
      </c>
      <c r="F199" s="228" t="s">
        <v>1525</v>
      </c>
      <c r="G199" s="229" t="s">
        <v>198</v>
      </c>
      <c r="H199" s="230">
        <v>41</v>
      </c>
      <c r="I199" s="231"/>
      <c r="J199" s="232">
        <f>ROUND(I199*H199,2)</f>
        <v>0</v>
      </c>
      <c r="K199" s="228" t="s">
        <v>173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201</v>
      </c>
      <c r="AT199" s="237" t="s">
        <v>169</v>
      </c>
      <c r="AU199" s="237" t="s">
        <v>85</v>
      </c>
      <c r="AY199" s="17" t="s">
        <v>166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201</v>
      </c>
      <c r="BM199" s="237" t="s">
        <v>1526</v>
      </c>
    </row>
    <row r="200" s="2" customFormat="1">
      <c r="A200" s="38"/>
      <c r="B200" s="39"/>
      <c r="C200" s="40"/>
      <c r="D200" s="239" t="s">
        <v>176</v>
      </c>
      <c r="E200" s="40"/>
      <c r="F200" s="240" t="s">
        <v>1527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176</v>
      </c>
      <c r="AU200" s="17" t="s">
        <v>85</v>
      </c>
    </row>
    <row r="201" s="2" customFormat="1" ht="26.4" customHeight="1">
      <c r="A201" s="38"/>
      <c r="B201" s="39"/>
      <c r="C201" s="266" t="s">
        <v>530</v>
      </c>
      <c r="D201" s="266" t="s">
        <v>490</v>
      </c>
      <c r="E201" s="267" t="s">
        <v>1528</v>
      </c>
      <c r="F201" s="268" t="s">
        <v>1529</v>
      </c>
      <c r="G201" s="269" t="s">
        <v>533</v>
      </c>
      <c r="H201" s="270">
        <v>6</v>
      </c>
      <c r="I201" s="271"/>
      <c r="J201" s="272">
        <f>ROUND(I201*H201,2)</f>
        <v>0</v>
      </c>
      <c r="K201" s="268" t="s">
        <v>1</v>
      </c>
      <c r="L201" s="273"/>
      <c r="M201" s="274" t="s">
        <v>1</v>
      </c>
      <c r="N201" s="275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911</v>
      </c>
      <c r="AT201" s="237" t="s">
        <v>490</v>
      </c>
      <c r="AU201" s="237" t="s">
        <v>85</v>
      </c>
      <c r="AY201" s="17" t="s">
        <v>166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911</v>
      </c>
      <c r="BM201" s="237" t="s">
        <v>1530</v>
      </c>
    </row>
    <row r="202" s="14" customFormat="1">
      <c r="A202" s="14"/>
      <c r="B202" s="255"/>
      <c r="C202" s="256"/>
      <c r="D202" s="246" t="s">
        <v>178</v>
      </c>
      <c r="E202" s="257" t="s">
        <v>1</v>
      </c>
      <c r="F202" s="258" t="s">
        <v>1531</v>
      </c>
      <c r="G202" s="256"/>
      <c r="H202" s="259">
        <v>6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178</v>
      </c>
      <c r="AU202" s="265" t="s">
        <v>85</v>
      </c>
      <c r="AV202" s="14" t="s">
        <v>85</v>
      </c>
      <c r="AW202" s="14" t="s">
        <v>34</v>
      </c>
      <c r="AX202" s="14" t="s">
        <v>83</v>
      </c>
      <c r="AY202" s="265" t="s">
        <v>166</v>
      </c>
    </row>
    <row r="203" s="2" customFormat="1" ht="26.4" customHeight="1">
      <c r="A203" s="38"/>
      <c r="B203" s="39"/>
      <c r="C203" s="226" t="s">
        <v>535</v>
      </c>
      <c r="D203" s="226" t="s">
        <v>169</v>
      </c>
      <c r="E203" s="227" t="s">
        <v>1532</v>
      </c>
      <c r="F203" s="228" t="s">
        <v>1533</v>
      </c>
      <c r="G203" s="229" t="s">
        <v>198</v>
      </c>
      <c r="H203" s="230">
        <v>6</v>
      </c>
      <c r="I203" s="231"/>
      <c r="J203" s="232">
        <f>ROUND(I203*H203,2)</f>
        <v>0</v>
      </c>
      <c r="K203" s="228" t="s">
        <v>173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201</v>
      </c>
      <c r="AT203" s="237" t="s">
        <v>169</v>
      </c>
      <c r="AU203" s="237" t="s">
        <v>85</v>
      </c>
      <c r="AY203" s="17" t="s">
        <v>166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201</v>
      </c>
      <c r="BM203" s="237" t="s">
        <v>1534</v>
      </c>
    </row>
    <row r="204" s="2" customFormat="1">
      <c r="A204" s="38"/>
      <c r="B204" s="39"/>
      <c r="C204" s="40"/>
      <c r="D204" s="239" t="s">
        <v>176</v>
      </c>
      <c r="E204" s="40"/>
      <c r="F204" s="240" t="s">
        <v>1535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176</v>
      </c>
      <c r="AU204" s="17" t="s">
        <v>85</v>
      </c>
    </row>
    <row r="205" s="2" customFormat="1" ht="16.5" customHeight="1">
      <c r="A205" s="38"/>
      <c r="B205" s="39"/>
      <c r="C205" s="266" t="s">
        <v>541</v>
      </c>
      <c r="D205" s="266" t="s">
        <v>490</v>
      </c>
      <c r="E205" s="267" t="s">
        <v>1536</v>
      </c>
      <c r="F205" s="268" t="s">
        <v>1537</v>
      </c>
      <c r="G205" s="269" t="s">
        <v>533</v>
      </c>
      <c r="H205" s="270">
        <v>295</v>
      </c>
      <c r="I205" s="271"/>
      <c r="J205" s="272">
        <f>ROUND(I205*H205,2)</f>
        <v>0</v>
      </c>
      <c r="K205" s="268" t="s">
        <v>1</v>
      </c>
      <c r="L205" s="273"/>
      <c r="M205" s="274" t="s">
        <v>1</v>
      </c>
      <c r="N205" s="275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911</v>
      </c>
      <c r="AT205" s="237" t="s">
        <v>490</v>
      </c>
      <c r="AU205" s="237" t="s">
        <v>85</v>
      </c>
      <c r="AY205" s="17" t="s">
        <v>166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911</v>
      </c>
      <c r="BM205" s="237" t="s">
        <v>1538</v>
      </c>
    </row>
    <row r="206" s="14" customFormat="1">
      <c r="A206" s="14"/>
      <c r="B206" s="255"/>
      <c r="C206" s="256"/>
      <c r="D206" s="246" t="s">
        <v>178</v>
      </c>
      <c r="E206" s="257" t="s">
        <v>1</v>
      </c>
      <c r="F206" s="258" t="s">
        <v>1539</v>
      </c>
      <c r="G206" s="256"/>
      <c r="H206" s="259">
        <v>295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178</v>
      </c>
      <c r="AU206" s="265" t="s">
        <v>85</v>
      </c>
      <c r="AV206" s="14" t="s">
        <v>85</v>
      </c>
      <c r="AW206" s="14" t="s">
        <v>34</v>
      </c>
      <c r="AX206" s="14" t="s">
        <v>76</v>
      </c>
      <c r="AY206" s="265" t="s">
        <v>166</v>
      </c>
    </row>
    <row r="207" s="2" customFormat="1" ht="26.4" customHeight="1">
      <c r="A207" s="38"/>
      <c r="B207" s="39"/>
      <c r="C207" s="266" t="s">
        <v>548</v>
      </c>
      <c r="D207" s="266" t="s">
        <v>490</v>
      </c>
      <c r="E207" s="267" t="s">
        <v>1540</v>
      </c>
      <c r="F207" s="268" t="s">
        <v>1541</v>
      </c>
      <c r="G207" s="269" t="s">
        <v>533</v>
      </c>
      <c r="H207" s="270">
        <v>196</v>
      </c>
      <c r="I207" s="271"/>
      <c r="J207" s="272">
        <f>ROUND(I207*H207,2)</f>
        <v>0</v>
      </c>
      <c r="K207" s="268" t="s">
        <v>1</v>
      </c>
      <c r="L207" s="273"/>
      <c r="M207" s="274" t="s">
        <v>1</v>
      </c>
      <c r="N207" s="275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911</v>
      </c>
      <c r="AT207" s="237" t="s">
        <v>490</v>
      </c>
      <c r="AU207" s="237" t="s">
        <v>85</v>
      </c>
      <c r="AY207" s="17" t="s">
        <v>166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911</v>
      </c>
      <c r="BM207" s="237" t="s">
        <v>1542</v>
      </c>
    </row>
    <row r="208" s="14" customFormat="1">
      <c r="A208" s="14"/>
      <c r="B208" s="255"/>
      <c r="C208" s="256"/>
      <c r="D208" s="246" t="s">
        <v>178</v>
      </c>
      <c r="E208" s="257" t="s">
        <v>1</v>
      </c>
      <c r="F208" s="258" t="s">
        <v>1543</v>
      </c>
      <c r="G208" s="256"/>
      <c r="H208" s="259">
        <v>196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178</v>
      </c>
      <c r="AU208" s="265" t="s">
        <v>85</v>
      </c>
      <c r="AV208" s="14" t="s">
        <v>85</v>
      </c>
      <c r="AW208" s="14" t="s">
        <v>34</v>
      </c>
      <c r="AX208" s="14" t="s">
        <v>76</v>
      </c>
      <c r="AY208" s="265" t="s">
        <v>166</v>
      </c>
    </row>
    <row r="209" s="2" customFormat="1" ht="26.4" customHeight="1">
      <c r="A209" s="38"/>
      <c r="B209" s="39"/>
      <c r="C209" s="226" t="s">
        <v>552</v>
      </c>
      <c r="D209" s="226" t="s">
        <v>169</v>
      </c>
      <c r="E209" s="227" t="s">
        <v>1544</v>
      </c>
      <c r="F209" s="228" t="s">
        <v>1545</v>
      </c>
      <c r="G209" s="229" t="s">
        <v>198</v>
      </c>
      <c r="H209" s="230">
        <v>491</v>
      </c>
      <c r="I209" s="231"/>
      <c r="J209" s="232">
        <f>ROUND(I209*H209,2)</f>
        <v>0</v>
      </c>
      <c r="K209" s="228" t="s">
        <v>173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201</v>
      </c>
      <c r="AT209" s="237" t="s">
        <v>169</v>
      </c>
      <c r="AU209" s="237" t="s">
        <v>85</v>
      </c>
      <c r="AY209" s="17" t="s">
        <v>166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201</v>
      </c>
      <c r="BM209" s="237" t="s">
        <v>1546</v>
      </c>
    </row>
    <row r="210" s="2" customFormat="1">
      <c r="A210" s="38"/>
      <c r="B210" s="39"/>
      <c r="C210" s="40"/>
      <c r="D210" s="239" t="s">
        <v>176</v>
      </c>
      <c r="E210" s="40"/>
      <c r="F210" s="240" t="s">
        <v>1547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176</v>
      </c>
      <c r="AU210" s="17" t="s">
        <v>85</v>
      </c>
    </row>
    <row r="211" s="2" customFormat="1" ht="16.5" customHeight="1">
      <c r="A211" s="38"/>
      <c r="B211" s="39"/>
      <c r="C211" s="266" t="s">
        <v>567</v>
      </c>
      <c r="D211" s="266" t="s">
        <v>490</v>
      </c>
      <c r="E211" s="267" t="s">
        <v>1548</v>
      </c>
      <c r="F211" s="268" t="s">
        <v>1549</v>
      </c>
      <c r="G211" s="269" t="s">
        <v>950</v>
      </c>
      <c r="H211" s="270">
        <v>7</v>
      </c>
      <c r="I211" s="271"/>
      <c r="J211" s="272">
        <f>ROUND(I211*H211,2)</f>
        <v>0</v>
      </c>
      <c r="K211" s="268" t="s">
        <v>1</v>
      </c>
      <c r="L211" s="273"/>
      <c r="M211" s="274" t="s">
        <v>1</v>
      </c>
      <c r="N211" s="275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911</v>
      </c>
      <c r="AT211" s="237" t="s">
        <v>490</v>
      </c>
      <c r="AU211" s="237" t="s">
        <v>85</v>
      </c>
      <c r="AY211" s="17" t="s">
        <v>166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911</v>
      </c>
      <c r="BM211" s="237" t="s">
        <v>1550</v>
      </c>
    </row>
    <row r="212" s="14" customFormat="1">
      <c r="A212" s="14"/>
      <c r="B212" s="255"/>
      <c r="C212" s="256"/>
      <c r="D212" s="246" t="s">
        <v>178</v>
      </c>
      <c r="E212" s="257" t="s">
        <v>1</v>
      </c>
      <c r="F212" s="258" t="s">
        <v>1479</v>
      </c>
      <c r="G212" s="256"/>
      <c r="H212" s="259">
        <v>7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178</v>
      </c>
      <c r="AU212" s="265" t="s">
        <v>85</v>
      </c>
      <c r="AV212" s="14" t="s">
        <v>85</v>
      </c>
      <c r="AW212" s="14" t="s">
        <v>34</v>
      </c>
      <c r="AX212" s="14" t="s">
        <v>83</v>
      </c>
      <c r="AY212" s="265" t="s">
        <v>166</v>
      </c>
    </row>
    <row r="213" s="2" customFormat="1" ht="16.5" customHeight="1">
      <c r="A213" s="38"/>
      <c r="B213" s="39"/>
      <c r="C213" s="226" t="s">
        <v>571</v>
      </c>
      <c r="D213" s="226" t="s">
        <v>169</v>
      </c>
      <c r="E213" s="227" t="s">
        <v>1551</v>
      </c>
      <c r="F213" s="228" t="s">
        <v>1552</v>
      </c>
      <c r="G213" s="229" t="s">
        <v>198</v>
      </c>
      <c r="H213" s="230">
        <v>7</v>
      </c>
      <c r="I213" s="231"/>
      <c r="J213" s="232">
        <f>ROUND(I213*H213,2)</f>
        <v>0</v>
      </c>
      <c r="K213" s="228" t="s">
        <v>173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201</v>
      </c>
      <c r="AT213" s="237" t="s">
        <v>169</v>
      </c>
      <c r="AU213" s="237" t="s">
        <v>85</v>
      </c>
      <c r="AY213" s="17" t="s">
        <v>166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201</v>
      </c>
      <c r="BM213" s="237" t="s">
        <v>1553</v>
      </c>
    </row>
    <row r="214" s="2" customFormat="1">
      <c r="A214" s="38"/>
      <c r="B214" s="39"/>
      <c r="C214" s="40"/>
      <c r="D214" s="239" t="s">
        <v>176</v>
      </c>
      <c r="E214" s="40"/>
      <c r="F214" s="240" t="s">
        <v>1554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176</v>
      </c>
      <c r="AU214" s="17" t="s">
        <v>85</v>
      </c>
    </row>
    <row r="215" s="12" customFormat="1" ht="22.8" customHeight="1">
      <c r="A215" s="12"/>
      <c r="B215" s="210"/>
      <c r="C215" s="211"/>
      <c r="D215" s="212" t="s">
        <v>75</v>
      </c>
      <c r="E215" s="224" t="s">
        <v>1555</v>
      </c>
      <c r="F215" s="224" t="s">
        <v>1556</v>
      </c>
      <c r="G215" s="211"/>
      <c r="H215" s="211"/>
      <c r="I215" s="214"/>
      <c r="J215" s="225">
        <f>BK215</f>
        <v>0</v>
      </c>
      <c r="K215" s="211"/>
      <c r="L215" s="216"/>
      <c r="M215" s="217"/>
      <c r="N215" s="218"/>
      <c r="O215" s="218"/>
      <c r="P215" s="219">
        <f>SUM(P216:P251)</f>
        <v>0</v>
      </c>
      <c r="Q215" s="218"/>
      <c r="R215" s="219">
        <f>SUM(R216:R251)</f>
        <v>0</v>
      </c>
      <c r="S215" s="218"/>
      <c r="T215" s="220">
        <f>SUM(T216:T251)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1" t="s">
        <v>85</v>
      </c>
      <c r="AT215" s="222" t="s">
        <v>75</v>
      </c>
      <c r="AU215" s="222" t="s">
        <v>83</v>
      </c>
      <c r="AY215" s="221" t="s">
        <v>166</v>
      </c>
      <c r="BK215" s="223">
        <f>SUM(BK216:BK251)</f>
        <v>0</v>
      </c>
    </row>
    <row r="216" s="2" customFormat="1" ht="16.5" customHeight="1">
      <c r="A216" s="38"/>
      <c r="B216" s="39"/>
      <c r="C216" s="266" t="s">
        <v>575</v>
      </c>
      <c r="D216" s="266" t="s">
        <v>490</v>
      </c>
      <c r="E216" s="267" t="s">
        <v>1557</v>
      </c>
      <c r="F216" s="268" t="s">
        <v>1558</v>
      </c>
      <c r="G216" s="269" t="s">
        <v>298</v>
      </c>
      <c r="H216" s="270">
        <v>82</v>
      </c>
      <c r="I216" s="271"/>
      <c r="J216" s="272">
        <f>ROUND(I216*H216,2)</f>
        <v>0</v>
      </c>
      <c r="K216" s="268" t="s">
        <v>1</v>
      </c>
      <c r="L216" s="273"/>
      <c r="M216" s="274" t="s">
        <v>1</v>
      </c>
      <c r="N216" s="275" t="s">
        <v>41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911</v>
      </c>
      <c r="AT216" s="237" t="s">
        <v>490</v>
      </c>
      <c r="AU216" s="237" t="s">
        <v>85</v>
      </c>
      <c r="AY216" s="17" t="s">
        <v>166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911</v>
      </c>
      <c r="BM216" s="237" t="s">
        <v>1559</v>
      </c>
    </row>
    <row r="217" s="14" customFormat="1">
      <c r="A217" s="14"/>
      <c r="B217" s="255"/>
      <c r="C217" s="256"/>
      <c r="D217" s="246" t="s">
        <v>178</v>
      </c>
      <c r="E217" s="257" t="s">
        <v>1</v>
      </c>
      <c r="F217" s="258" t="s">
        <v>1560</v>
      </c>
      <c r="G217" s="256"/>
      <c r="H217" s="259">
        <v>82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178</v>
      </c>
      <c r="AU217" s="265" t="s">
        <v>85</v>
      </c>
      <c r="AV217" s="14" t="s">
        <v>85</v>
      </c>
      <c r="AW217" s="14" t="s">
        <v>34</v>
      </c>
      <c r="AX217" s="14" t="s">
        <v>83</v>
      </c>
      <c r="AY217" s="265" t="s">
        <v>166</v>
      </c>
    </row>
    <row r="218" s="2" customFormat="1" ht="36" customHeight="1">
      <c r="A218" s="38"/>
      <c r="B218" s="39"/>
      <c r="C218" s="226" t="s">
        <v>594</v>
      </c>
      <c r="D218" s="226" t="s">
        <v>169</v>
      </c>
      <c r="E218" s="227" t="s">
        <v>1561</v>
      </c>
      <c r="F218" s="228" t="s">
        <v>1562</v>
      </c>
      <c r="G218" s="229" t="s">
        <v>298</v>
      </c>
      <c r="H218" s="230">
        <v>82</v>
      </c>
      <c r="I218" s="231"/>
      <c r="J218" s="232">
        <f>ROUND(I218*H218,2)</f>
        <v>0</v>
      </c>
      <c r="K218" s="228" t="s">
        <v>173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201</v>
      </c>
      <c r="AT218" s="237" t="s">
        <v>169</v>
      </c>
      <c r="AU218" s="237" t="s">
        <v>85</v>
      </c>
      <c r="AY218" s="17" t="s">
        <v>166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201</v>
      </c>
      <c r="BM218" s="237" t="s">
        <v>1563</v>
      </c>
    </row>
    <row r="219" s="2" customFormat="1">
      <c r="A219" s="38"/>
      <c r="B219" s="39"/>
      <c r="C219" s="40"/>
      <c r="D219" s="239" t="s">
        <v>176</v>
      </c>
      <c r="E219" s="40"/>
      <c r="F219" s="240" t="s">
        <v>1564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176</v>
      </c>
      <c r="AU219" s="17" t="s">
        <v>85</v>
      </c>
    </row>
    <row r="220" s="2" customFormat="1" ht="26.4" customHeight="1">
      <c r="A220" s="38"/>
      <c r="B220" s="39"/>
      <c r="C220" s="266" t="s">
        <v>655</v>
      </c>
      <c r="D220" s="266" t="s">
        <v>490</v>
      </c>
      <c r="E220" s="267" t="s">
        <v>1565</v>
      </c>
      <c r="F220" s="268" t="s">
        <v>1566</v>
      </c>
      <c r="G220" s="269" t="s">
        <v>298</v>
      </c>
      <c r="H220" s="270">
        <v>65</v>
      </c>
      <c r="I220" s="271"/>
      <c r="J220" s="272">
        <f>ROUND(I220*H220,2)</f>
        <v>0</v>
      </c>
      <c r="K220" s="268" t="s">
        <v>1</v>
      </c>
      <c r="L220" s="273"/>
      <c r="M220" s="274" t="s">
        <v>1</v>
      </c>
      <c r="N220" s="275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911</v>
      </c>
      <c r="AT220" s="237" t="s">
        <v>490</v>
      </c>
      <c r="AU220" s="237" t="s">
        <v>85</v>
      </c>
      <c r="AY220" s="17" t="s">
        <v>166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911</v>
      </c>
      <c r="BM220" s="237" t="s">
        <v>1567</v>
      </c>
    </row>
    <row r="221" s="14" customFormat="1">
      <c r="A221" s="14"/>
      <c r="B221" s="255"/>
      <c r="C221" s="256"/>
      <c r="D221" s="246" t="s">
        <v>178</v>
      </c>
      <c r="E221" s="257" t="s">
        <v>1</v>
      </c>
      <c r="F221" s="258" t="s">
        <v>1568</v>
      </c>
      <c r="G221" s="256"/>
      <c r="H221" s="259">
        <v>65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178</v>
      </c>
      <c r="AU221" s="265" t="s">
        <v>85</v>
      </c>
      <c r="AV221" s="14" t="s">
        <v>85</v>
      </c>
      <c r="AW221" s="14" t="s">
        <v>34</v>
      </c>
      <c r="AX221" s="14" t="s">
        <v>76</v>
      </c>
      <c r="AY221" s="265" t="s">
        <v>166</v>
      </c>
    </row>
    <row r="222" s="2" customFormat="1" ht="26.4" customHeight="1">
      <c r="A222" s="38"/>
      <c r="B222" s="39"/>
      <c r="C222" s="226" t="s">
        <v>662</v>
      </c>
      <c r="D222" s="226" t="s">
        <v>169</v>
      </c>
      <c r="E222" s="227" t="s">
        <v>1569</v>
      </c>
      <c r="F222" s="228" t="s">
        <v>1570</v>
      </c>
      <c r="G222" s="229" t="s">
        <v>298</v>
      </c>
      <c r="H222" s="230">
        <v>65</v>
      </c>
      <c r="I222" s="231"/>
      <c r="J222" s="232">
        <f>ROUND(I222*H222,2)</f>
        <v>0</v>
      </c>
      <c r="K222" s="228" t="s">
        <v>173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201</v>
      </c>
      <c r="AT222" s="237" t="s">
        <v>169</v>
      </c>
      <c r="AU222" s="237" t="s">
        <v>85</v>
      </c>
      <c r="AY222" s="17" t="s">
        <v>166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201</v>
      </c>
      <c r="BM222" s="237" t="s">
        <v>1571</v>
      </c>
    </row>
    <row r="223" s="2" customFormat="1">
      <c r="A223" s="38"/>
      <c r="B223" s="39"/>
      <c r="C223" s="40"/>
      <c r="D223" s="239" t="s">
        <v>176</v>
      </c>
      <c r="E223" s="40"/>
      <c r="F223" s="240" t="s">
        <v>1572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176</v>
      </c>
      <c r="AU223" s="17" t="s">
        <v>85</v>
      </c>
    </row>
    <row r="224" s="2" customFormat="1" ht="26.4" customHeight="1">
      <c r="A224" s="38"/>
      <c r="B224" s="39"/>
      <c r="C224" s="266" t="s">
        <v>601</v>
      </c>
      <c r="D224" s="266" t="s">
        <v>490</v>
      </c>
      <c r="E224" s="267" t="s">
        <v>1573</v>
      </c>
      <c r="F224" s="268" t="s">
        <v>1574</v>
      </c>
      <c r="G224" s="269" t="s">
        <v>298</v>
      </c>
      <c r="H224" s="270">
        <v>70</v>
      </c>
      <c r="I224" s="271"/>
      <c r="J224" s="272">
        <f>ROUND(I224*H224,2)</f>
        <v>0</v>
      </c>
      <c r="K224" s="268" t="s">
        <v>1</v>
      </c>
      <c r="L224" s="273"/>
      <c r="M224" s="274" t="s">
        <v>1</v>
      </c>
      <c r="N224" s="275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911</v>
      </c>
      <c r="AT224" s="237" t="s">
        <v>490</v>
      </c>
      <c r="AU224" s="237" t="s">
        <v>85</v>
      </c>
      <c r="AY224" s="17" t="s">
        <v>166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911</v>
      </c>
      <c r="BM224" s="237" t="s">
        <v>1575</v>
      </c>
    </row>
    <row r="225" s="14" customFormat="1">
      <c r="A225" s="14"/>
      <c r="B225" s="255"/>
      <c r="C225" s="256"/>
      <c r="D225" s="246" t="s">
        <v>178</v>
      </c>
      <c r="E225" s="257" t="s">
        <v>1</v>
      </c>
      <c r="F225" s="258" t="s">
        <v>1576</v>
      </c>
      <c r="G225" s="256"/>
      <c r="H225" s="259">
        <v>70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178</v>
      </c>
      <c r="AU225" s="265" t="s">
        <v>85</v>
      </c>
      <c r="AV225" s="14" t="s">
        <v>85</v>
      </c>
      <c r="AW225" s="14" t="s">
        <v>34</v>
      </c>
      <c r="AX225" s="14" t="s">
        <v>76</v>
      </c>
      <c r="AY225" s="265" t="s">
        <v>166</v>
      </c>
    </row>
    <row r="226" s="2" customFormat="1" ht="26.4" customHeight="1">
      <c r="A226" s="38"/>
      <c r="B226" s="39"/>
      <c r="C226" s="266" t="s">
        <v>605</v>
      </c>
      <c r="D226" s="266" t="s">
        <v>490</v>
      </c>
      <c r="E226" s="267" t="s">
        <v>1577</v>
      </c>
      <c r="F226" s="268" t="s">
        <v>1578</v>
      </c>
      <c r="G226" s="269" t="s">
        <v>298</v>
      </c>
      <c r="H226" s="270">
        <v>216</v>
      </c>
      <c r="I226" s="271"/>
      <c r="J226" s="272">
        <f>ROUND(I226*H226,2)</f>
        <v>0</v>
      </c>
      <c r="K226" s="268" t="s">
        <v>1</v>
      </c>
      <c r="L226" s="273"/>
      <c r="M226" s="274" t="s">
        <v>1</v>
      </c>
      <c r="N226" s="275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911</v>
      </c>
      <c r="AT226" s="237" t="s">
        <v>490</v>
      </c>
      <c r="AU226" s="237" t="s">
        <v>85</v>
      </c>
      <c r="AY226" s="17" t="s">
        <v>166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911</v>
      </c>
      <c r="BM226" s="237" t="s">
        <v>1579</v>
      </c>
    </row>
    <row r="227" s="14" customFormat="1">
      <c r="A227" s="14"/>
      <c r="B227" s="255"/>
      <c r="C227" s="256"/>
      <c r="D227" s="246" t="s">
        <v>178</v>
      </c>
      <c r="E227" s="257" t="s">
        <v>1</v>
      </c>
      <c r="F227" s="258" t="s">
        <v>1580</v>
      </c>
      <c r="G227" s="256"/>
      <c r="H227" s="259">
        <v>216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178</v>
      </c>
      <c r="AU227" s="265" t="s">
        <v>85</v>
      </c>
      <c r="AV227" s="14" t="s">
        <v>85</v>
      </c>
      <c r="AW227" s="14" t="s">
        <v>34</v>
      </c>
      <c r="AX227" s="14" t="s">
        <v>76</v>
      </c>
      <c r="AY227" s="265" t="s">
        <v>166</v>
      </c>
    </row>
    <row r="228" s="2" customFormat="1" ht="26.4" customHeight="1">
      <c r="A228" s="38"/>
      <c r="B228" s="39"/>
      <c r="C228" s="266" t="s">
        <v>610</v>
      </c>
      <c r="D228" s="266" t="s">
        <v>490</v>
      </c>
      <c r="E228" s="267" t="s">
        <v>1581</v>
      </c>
      <c r="F228" s="268" t="s">
        <v>1582</v>
      </c>
      <c r="G228" s="269" t="s">
        <v>298</v>
      </c>
      <c r="H228" s="270">
        <v>475</v>
      </c>
      <c r="I228" s="271"/>
      <c r="J228" s="272">
        <f>ROUND(I228*H228,2)</f>
        <v>0</v>
      </c>
      <c r="K228" s="268" t="s">
        <v>1</v>
      </c>
      <c r="L228" s="273"/>
      <c r="M228" s="274" t="s">
        <v>1</v>
      </c>
      <c r="N228" s="275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911</v>
      </c>
      <c r="AT228" s="237" t="s">
        <v>490</v>
      </c>
      <c r="AU228" s="237" t="s">
        <v>85</v>
      </c>
      <c r="AY228" s="17" t="s">
        <v>166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911</v>
      </c>
      <c r="BM228" s="237" t="s">
        <v>1583</v>
      </c>
    </row>
    <row r="229" s="14" customFormat="1">
      <c r="A229" s="14"/>
      <c r="B229" s="255"/>
      <c r="C229" s="256"/>
      <c r="D229" s="246" t="s">
        <v>178</v>
      </c>
      <c r="E229" s="257" t="s">
        <v>1</v>
      </c>
      <c r="F229" s="258" t="s">
        <v>1584</v>
      </c>
      <c r="G229" s="256"/>
      <c r="H229" s="259">
        <v>475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178</v>
      </c>
      <c r="AU229" s="265" t="s">
        <v>85</v>
      </c>
      <c r="AV229" s="14" t="s">
        <v>85</v>
      </c>
      <c r="AW229" s="14" t="s">
        <v>34</v>
      </c>
      <c r="AX229" s="14" t="s">
        <v>76</v>
      </c>
      <c r="AY229" s="265" t="s">
        <v>166</v>
      </c>
    </row>
    <row r="230" s="2" customFormat="1" ht="26.4" customHeight="1">
      <c r="A230" s="38"/>
      <c r="B230" s="39"/>
      <c r="C230" s="226" t="s">
        <v>615</v>
      </c>
      <c r="D230" s="226" t="s">
        <v>169</v>
      </c>
      <c r="E230" s="227" t="s">
        <v>1585</v>
      </c>
      <c r="F230" s="228" t="s">
        <v>1586</v>
      </c>
      <c r="G230" s="229" t="s">
        <v>298</v>
      </c>
      <c r="H230" s="230">
        <v>761</v>
      </c>
      <c r="I230" s="231"/>
      <c r="J230" s="232">
        <f>ROUND(I230*H230,2)</f>
        <v>0</v>
      </c>
      <c r="K230" s="228" t="s">
        <v>173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201</v>
      </c>
      <c r="AT230" s="237" t="s">
        <v>169</v>
      </c>
      <c r="AU230" s="237" t="s">
        <v>85</v>
      </c>
      <c r="AY230" s="17" t="s">
        <v>166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201</v>
      </c>
      <c r="BM230" s="237" t="s">
        <v>1587</v>
      </c>
    </row>
    <row r="231" s="2" customFormat="1">
      <c r="A231" s="38"/>
      <c r="B231" s="39"/>
      <c r="C231" s="40"/>
      <c r="D231" s="239" t="s">
        <v>176</v>
      </c>
      <c r="E231" s="40"/>
      <c r="F231" s="240" t="s">
        <v>1588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176</v>
      </c>
      <c r="AU231" s="17" t="s">
        <v>85</v>
      </c>
    </row>
    <row r="232" s="2" customFormat="1" ht="26.4" customHeight="1">
      <c r="A232" s="38"/>
      <c r="B232" s="39"/>
      <c r="C232" s="266" t="s">
        <v>619</v>
      </c>
      <c r="D232" s="266" t="s">
        <v>490</v>
      </c>
      <c r="E232" s="267" t="s">
        <v>1589</v>
      </c>
      <c r="F232" s="268" t="s">
        <v>1590</v>
      </c>
      <c r="G232" s="269" t="s">
        <v>298</v>
      </c>
      <c r="H232" s="270">
        <v>54</v>
      </c>
      <c r="I232" s="271"/>
      <c r="J232" s="272">
        <f>ROUND(I232*H232,2)</f>
        <v>0</v>
      </c>
      <c r="K232" s="268" t="s">
        <v>1</v>
      </c>
      <c r="L232" s="273"/>
      <c r="M232" s="274" t="s">
        <v>1</v>
      </c>
      <c r="N232" s="275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911</v>
      </c>
      <c r="AT232" s="237" t="s">
        <v>490</v>
      </c>
      <c r="AU232" s="237" t="s">
        <v>85</v>
      </c>
      <c r="AY232" s="17" t="s">
        <v>166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911</v>
      </c>
      <c r="BM232" s="237" t="s">
        <v>1591</v>
      </c>
    </row>
    <row r="233" s="14" customFormat="1">
      <c r="A233" s="14"/>
      <c r="B233" s="255"/>
      <c r="C233" s="256"/>
      <c r="D233" s="246" t="s">
        <v>178</v>
      </c>
      <c r="E233" s="257" t="s">
        <v>1</v>
      </c>
      <c r="F233" s="258" t="s">
        <v>1592</v>
      </c>
      <c r="G233" s="256"/>
      <c r="H233" s="259">
        <v>54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178</v>
      </c>
      <c r="AU233" s="265" t="s">
        <v>85</v>
      </c>
      <c r="AV233" s="14" t="s">
        <v>85</v>
      </c>
      <c r="AW233" s="14" t="s">
        <v>34</v>
      </c>
      <c r="AX233" s="14" t="s">
        <v>76</v>
      </c>
      <c r="AY233" s="265" t="s">
        <v>166</v>
      </c>
    </row>
    <row r="234" s="2" customFormat="1" ht="26.4" customHeight="1">
      <c r="A234" s="38"/>
      <c r="B234" s="39"/>
      <c r="C234" s="226" t="s">
        <v>623</v>
      </c>
      <c r="D234" s="226" t="s">
        <v>169</v>
      </c>
      <c r="E234" s="227" t="s">
        <v>1593</v>
      </c>
      <c r="F234" s="228" t="s">
        <v>1594</v>
      </c>
      <c r="G234" s="229" t="s">
        <v>298</v>
      </c>
      <c r="H234" s="230">
        <v>54</v>
      </c>
      <c r="I234" s="231"/>
      <c r="J234" s="232">
        <f>ROUND(I234*H234,2)</f>
        <v>0</v>
      </c>
      <c r="K234" s="228" t="s">
        <v>173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201</v>
      </c>
      <c r="AT234" s="237" t="s">
        <v>169</v>
      </c>
      <c r="AU234" s="237" t="s">
        <v>85</v>
      </c>
      <c r="AY234" s="17" t="s">
        <v>166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201</v>
      </c>
      <c r="BM234" s="237" t="s">
        <v>1595</v>
      </c>
    </row>
    <row r="235" s="2" customFormat="1">
      <c r="A235" s="38"/>
      <c r="B235" s="39"/>
      <c r="C235" s="40"/>
      <c r="D235" s="239" t="s">
        <v>176</v>
      </c>
      <c r="E235" s="40"/>
      <c r="F235" s="240" t="s">
        <v>1596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176</v>
      </c>
      <c r="AU235" s="17" t="s">
        <v>85</v>
      </c>
    </row>
    <row r="236" s="2" customFormat="1" ht="26.4" customHeight="1">
      <c r="A236" s="38"/>
      <c r="B236" s="39"/>
      <c r="C236" s="266" t="s">
        <v>631</v>
      </c>
      <c r="D236" s="266" t="s">
        <v>490</v>
      </c>
      <c r="E236" s="267" t="s">
        <v>1597</v>
      </c>
      <c r="F236" s="268" t="s">
        <v>1598</v>
      </c>
      <c r="G236" s="269" t="s">
        <v>298</v>
      </c>
      <c r="H236" s="270">
        <v>41</v>
      </c>
      <c r="I236" s="271"/>
      <c r="J236" s="272">
        <f>ROUND(I236*H236,2)</f>
        <v>0</v>
      </c>
      <c r="K236" s="268" t="s">
        <v>1</v>
      </c>
      <c r="L236" s="273"/>
      <c r="M236" s="274" t="s">
        <v>1</v>
      </c>
      <c r="N236" s="275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911</v>
      </c>
      <c r="AT236" s="237" t="s">
        <v>490</v>
      </c>
      <c r="AU236" s="237" t="s">
        <v>85</v>
      </c>
      <c r="AY236" s="17" t="s">
        <v>166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911</v>
      </c>
      <c r="BM236" s="237" t="s">
        <v>1599</v>
      </c>
    </row>
    <row r="237" s="14" customFormat="1">
      <c r="A237" s="14"/>
      <c r="B237" s="255"/>
      <c r="C237" s="256"/>
      <c r="D237" s="246" t="s">
        <v>178</v>
      </c>
      <c r="E237" s="257" t="s">
        <v>1</v>
      </c>
      <c r="F237" s="258" t="s">
        <v>1600</v>
      </c>
      <c r="G237" s="256"/>
      <c r="H237" s="259">
        <v>41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178</v>
      </c>
      <c r="AU237" s="265" t="s">
        <v>85</v>
      </c>
      <c r="AV237" s="14" t="s">
        <v>85</v>
      </c>
      <c r="AW237" s="14" t="s">
        <v>34</v>
      </c>
      <c r="AX237" s="14" t="s">
        <v>76</v>
      </c>
      <c r="AY237" s="265" t="s">
        <v>166</v>
      </c>
    </row>
    <row r="238" s="2" customFormat="1" ht="26.4" customHeight="1">
      <c r="A238" s="38"/>
      <c r="B238" s="39"/>
      <c r="C238" s="266" t="s">
        <v>1601</v>
      </c>
      <c r="D238" s="266" t="s">
        <v>490</v>
      </c>
      <c r="E238" s="267" t="s">
        <v>1602</v>
      </c>
      <c r="F238" s="268" t="s">
        <v>1603</v>
      </c>
      <c r="G238" s="269" t="s">
        <v>298</v>
      </c>
      <c r="H238" s="270">
        <v>36</v>
      </c>
      <c r="I238" s="271"/>
      <c r="J238" s="272">
        <f>ROUND(I238*H238,2)</f>
        <v>0</v>
      </c>
      <c r="K238" s="268" t="s">
        <v>1</v>
      </c>
      <c r="L238" s="273"/>
      <c r="M238" s="274" t="s">
        <v>1</v>
      </c>
      <c r="N238" s="275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911</v>
      </c>
      <c r="AT238" s="237" t="s">
        <v>490</v>
      </c>
      <c r="AU238" s="237" t="s">
        <v>85</v>
      </c>
      <c r="AY238" s="17" t="s">
        <v>166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911</v>
      </c>
      <c r="BM238" s="237" t="s">
        <v>1604</v>
      </c>
    </row>
    <row r="239" s="14" customFormat="1">
      <c r="A239" s="14"/>
      <c r="B239" s="255"/>
      <c r="C239" s="256"/>
      <c r="D239" s="246" t="s">
        <v>178</v>
      </c>
      <c r="E239" s="257" t="s">
        <v>1</v>
      </c>
      <c r="F239" s="258" t="s">
        <v>1605</v>
      </c>
      <c r="G239" s="256"/>
      <c r="H239" s="259">
        <v>36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178</v>
      </c>
      <c r="AU239" s="265" t="s">
        <v>85</v>
      </c>
      <c r="AV239" s="14" t="s">
        <v>85</v>
      </c>
      <c r="AW239" s="14" t="s">
        <v>34</v>
      </c>
      <c r="AX239" s="14" t="s">
        <v>83</v>
      </c>
      <c r="AY239" s="265" t="s">
        <v>166</v>
      </c>
    </row>
    <row r="240" s="2" customFormat="1" ht="26.4" customHeight="1">
      <c r="A240" s="38"/>
      <c r="B240" s="39"/>
      <c r="C240" s="226" t="s">
        <v>635</v>
      </c>
      <c r="D240" s="226" t="s">
        <v>169</v>
      </c>
      <c r="E240" s="227" t="s">
        <v>1606</v>
      </c>
      <c r="F240" s="228" t="s">
        <v>1607</v>
      </c>
      <c r="G240" s="229" t="s">
        <v>298</v>
      </c>
      <c r="H240" s="230">
        <v>77</v>
      </c>
      <c r="I240" s="231"/>
      <c r="J240" s="232">
        <f>ROUND(I240*H240,2)</f>
        <v>0</v>
      </c>
      <c r="K240" s="228" t="s">
        <v>173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201</v>
      </c>
      <c r="AT240" s="237" t="s">
        <v>169</v>
      </c>
      <c r="AU240" s="237" t="s">
        <v>85</v>
      </c>
      <c r="AY240" s="17" t="s">
        <v>166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201</v>
      </c>
      <c r="BM240" s="237" t="s">
        <v>1608</v>
      </c>
    </row>
    <row r="241" s="2" customFormat="1">
      <c r="A241" s="38"/>
      <c r="B241" s="39"/>
      <c r="C241" s="40"/>
      <c r="D241" s="239" t="s">
        <v>176</v>
      </c>
      <c r="E241" s="40"/>
      <c r="F241" s="240" t="s">
        <v>1609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176</v>
      </c>
      <c r="AU241" s="17" t="s">
        <v>85</v>
      </c>
    </row>
    <row r="242" s="2" customFormat="1" ht="26.4" customHeight="1">
      <c r="A242" s="38"/>
      <c r="B242" s="39"/>
      <c r="C242" s="226" t="s">
        <v>641</v>
      </c>
      <c r="D242" s="226" t="s">
        <v>169</v>
      </c>
      <c r="E242" s="227" t="s">
        <v>1610</v>
      </c>
      <c r="F242" s="228" t="s">
        <v>1611</v>
      </c>
      <c r="G242" s="229" t="s">
        <v>198</v>
      </c>
      <c r="H242" s="230">
        <v>734</v>
      </c>
      <c r="I242" s="231"/>
      <c r="J242" s="232">
        <f>ROUND(I242*H242,2)</f>
        <v>0</v>
      </c>
      <c r="K242" s="228" t="s">
        <v>173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201</v>
      </c>
      <c r="AT242" s="237" t="s">
        <v>169</v>
      </c>
      <c r="AU242" s="237" t="s">
        <v>85</v>
      </c>
      <c r="AY242" s="17" t="s">
        <v>166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201</v>
      </c>
      <c r="BM242" s="237" t="s">
        <v>1612</v>
      </c>
    </row>
    <row r="243" s="2" customFormat="1">
      <c r="A243" s="38"/>
      <c r="B243" s="39"/>
      <c r="C243" s="40"/>
      <c r="D243" s="239" t="s">
        <v>176</v>
      </c>
      <c r="E243" s="40"/>
      <c r="F243" s="240" t="s">
        <v>1613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176</v>
      </c>
      <c r="AU243" s="17" t="s">
        <v>85</v>
      </c>
    </row>
    <row r="244" s="13" customFormat="1">
      <c r="A244" s="13"/>
      <c r="B244" s="244"/>
      <c r="C244" s="245"/>
      <c r="D244" s="246" t="s">
        <v>178</v>
      </c>
      <c r="E244" s="247" t="s">
        <v>1</v>
      </c>
      <c r="F244" s="248" t="s">
        <v>1614</v>
      </c>
      <c r="G244" s="245"/>
      <c r="H244" s="247" t="s">
        <v>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178</v>
      </c>
      <c r="AU244" s="254" t="s">
        <v>85</v>
      </c>
      <c r="AV244" s="13" t="s">
        <v>83</v>
      </c>
      <c r="AW244" s="13" t="s">
        <v>34</v>
      </c>
      <c r="AX244" s="13" t="s">
        <v>76</v>
      </c>
      <c r="AY244" s="254" t="s">
        <v>166</v>
      </c>
    </row>
    <row r="245" s="14" customFormat="1">
      <c r="A245" s="14"/>
      <c r="B245" s="255"/>
      <c r="C245" s="256"/>
      <c r="D245" s="246" t="s">
        <v>178</v>
      </c>
      <c r="E245" s="257" t="s">
        <v>1</v>
      </c>
      <c r="F245" s="258" t="s">
        <v>1615</v>
      </c>
      <c r="G245" s="256"/>
      <c r="H245" s="259">
        <v>552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178</v>
      </c>
      <c r="AU245" s="265" t="s">
        <v>85</v>
      </c>
      <c r="AV245" s="14" t="s">
        <v>85</v>
      </c>
      <c r="AW245" s="14" t="s">
        <v>34</v>
      </c>
      <c r="AX245" s="14" t="s">
        <v>76</v>
      </c>
      <c r="AY245" s="265" t="s">
        <v>166</v>
      </c>
    </row>
    <row r="246" s="13" customFormat="1">
      <c r="A246" s="13"/>
      <c r="B246" s="244"/>
      <c r="C246" s="245"/>
      <c r="D246" s="246" t="s">
        <v>178</v>
      </c>
      <c r="E246" s="247" t="s">
        <v>1</v>
      </c>
      <c r="F246" s="248" t="s">
        <v>1616</v>
      </c>
      <c r="G246" s="245"/>
      <c r="H246" s="247" t="s">
        <v>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178</v>
      </c>
      <c r="AU246" s="254" t="s">
        <v>85</v>
      </c>
      <c r="AV246" s="13" t="s">
        <v>83</v>
      </c>
      <c r="AW246" s="13" t="s">
        <v>34</v>
      </c>
      <c r="AX246" s="13" t="s">
        <v>76</v>
      </c>
      <c r="AY246" s="254" t="s">
        <v>166</v>
      </c>
    </row>
    <row r="247" s="14" customFormat="1">
      <c r="A247" s="14"/>
      <c r="B247" s="255"/>
      <c r="C247" s="256"/>
      <c r="D247" s="246" t="s">
        <v>178</v>
      </c>
      <c r="E247" s="257" t="s">
        <v>1</v>
      </c>
      <c r="F247" s="258" t="s">
        <v>1617</v>
      </c>
      <c r="G247" s="256"/>
      <c r="H247" s="259">
        <v>32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178</v>
      </c>
      <c r="AU247" s="265" t="s">
        <v>85</v>
      </c>
      <c r="AV247" s="14" t="s">
        <v>85</v>
      </c>
      <c r="AW247" s="14" t="s">
        <v>34</v>
      </c>
      <c r="AX247" s="14" t="s">
        <v>76</v>
      </c>
      <c r="AY247" s="265" t="s">
        <v>166</v>
      </c>
    </row>
    <row r="248" s="14" customFormat="1">
      <c r="A248" s="14"/>
      <c r="B248" s="255"/>
      <c r="C248" s="256"/>
      <c r="D248" s="246" t="s">
        <v>178</v>
      </c>
      <c r="E248" s="257" t="s">
        <v>1</v>
      </c>
      <c r="F248" s="258" t="s">
        <v>1618</v>
      </c>
      <c r="G248" s="256"/>
      <c r="H248" s="259">
        <v>150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178</v>
      </c>
      <c r="AU248" s="265" t="s">
        <v>85</v>
      </c>
      <c r="AV248" s="14" t="s">
        <v>85</v>
      </c>
      <c r="AW248" s="14" t="s">
        <v>34</v>
      </c>
      <c r="AX248" s="14" t="s">
        <v>76</v>
      </c>
      <c r="AY248" s="265" t="s">
        <v>166</v>
      </c>
    </row>
    <row r="249" s="2" customFormat="1" ht="26.4" customHeight="1">
      <c r="A249" s="38"/>
      <c r="B249" s="39"/>
      <c r="C249" s="226" t="s">
        <v>648</v>
      </c>
      <c r="D249" s="226" t="s">
        <v>169</v>
      </c>
      <c r="E249" s="227" t="s">
        <v>1619</v>
      </c>
      <c r="F249" s="228" t="s">
        <v>1620</v>
      </c>
      <c r="G249" s="229" t="s">
        <v>198</v>
      </c>
      <c r="H249" s="230">
        <v>8</v>
      </c>
      <c r="I249" s="231"/>
      <c r="J249" s="232">
        <f>ROUND(I249*H249,2)</f>
        <v>0</v>
      </c>
      <c r="K249" s="228" t="s">
        <v>173</v>
      </c>
      <c r="L249" s="44"/>
      <c r="M249" s="233" t="s">
        <v>1</v>
      </c>
      <c r="N249" s="234" t="s">
        <v>41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201</v>
      </c>
      <c r="AT249" s="237" t="s">
        <v>169</v>
      </c>
      <c r="AU249" s="237" t="s">
        <v>85</v>
      </c>
      <c r="AY249" s="17" t="s">
        <v>166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201</v>
      </c>
      <c r="BM249" s="237" t="s">
        <v>1621</v>
      </c>
    </row>
    <row r="250" s="2" customFormat="1">
      <c r="A250" s="38"/>
      <c r="B250" s="39"/>
      <c r="C250" s="40"/>
      <c r="D250" s="239" t="s">
        <v>176</v>
      </c>
      <c r="E250" s="40"/>
      <c r="F250" s="240" t="s">
        <v>1622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176</v>
      </c>
      <c r="AU250" s="17" t="s">
        <v>85</v>
      </c>
    </row>
    <row r="251" s="14" customFormat="1">
      <c r="A251" s="14"/>
      <c r="B251" s="255"/>
      <c r="C251" s="256"/>
      <c r="D251" s="246" t="s">
        <v>178</v>
      </c>
      <c r="E251" s="257" t="s">
        <v>1</v>
      </c>
      <c r="F251" s="258" t="s">
        <v>1623</v>
      </c>
      <c r="G251" s="256"/>
      <c r="H251" s="259">
        <v>8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178</v>
      </c>
      <c r="AU251" s="265" t="s">
        <v>85</v>
      </c>
      <c r="AV251" s="14" t="s">
        <v>85</v>
      </c>
      <c r="AW251" s="14" t="s">
        <v>34</v>
      </c>
      <c r="AX251" s="14" t="s">
        <v>76</v>
      </c>
      <c r="AY251" s="265" t="s">
        <v>166</v>
      </c>
    </row>
    <row r="252" s="12" customFormat="1" ht="22.8" customHeight="1">
      <c r="A252" s="12"/>
      <c r="B252" s="210"/>
      <c r="C252" s="211"/>
      <c r="D252" s="212" t="s">
        <v>75</v>
      </c>
      <c r="E252" s="224" t="s">
        <v>1624</v>
      </c>
      <c r="F252" s="224" t="s">
        <v>1625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SUM(P253:P280)</f>
        <v>0</v>
      </c>
      <c r="Q252" s="218"/>
      <c r="R252" s="219">
        <f>SUM(R253:R280)</f>
        <v>0</v>
      </c>
      <c r="S252" s="218"/>
      <c r="T252" s="220">
        <f>SUM(T253:T280)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85</v>
      </c>
      <c r="AT252" s="222" t="s">
        <v>75</v>
      </c>
      <c r="AU252" s="222" t="s">
        <v>83</v>
      </c>
      <c r="AY252" s="221" t="s">
        <v>166</v>
      </c>
      <c r="BK252" s="223">
        <f>SUM(BK253:BK280)</f>
        <v>0</v>
      </c>
    </row>
    <row r="253" s="2" customFormat="1" ht="24" customHeight="1">
      <c r="A253" s="38"/>
      <c r="B253" s="39"/>
      <c r="C253" s="266" t="s">
        <v>1626</v>
      </c>
      <c r="D253" s="266" t="s">
        <v>490</v>
      </c>
      <c r="E253" s="267" t="s">
        <v>1627</v>
      </c>
      <c r="F253" s="268" t="s">
        <v>1628</v>
      </c>
      <c r="G253" s="269" t="s">
        <v>1629</v>
      </c>
      <c r="H253" s="270">
        <v>4</v>
      </c>
      <c r="I253" s="271"/>
      <c r="J253" s="272">
        <f>ROUND(I253*H253,2)</f>
        <v>0</v>
      </c>
      <c r="K253" s="268" t="s">
        <v>1</v>
      </c>
      <c r="L253" s="273"/>
      <c r="M253" s="274" t="s">
        <v>1</v>
      </c>
      <c r="N253" s="275" t="s">
        <v>41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911</v>
      </c>
      <c r="AT253" s="237" t="s">
        <v>490</v>
      </c>
      <c r="AU253" s="237" t="s">
        <v>85</v>
      </c>
      <c r="AY253" s="17" t="s">
        <v>166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911</v>
      </c>
      <c r="BM253" s="237" t="s">
        <v>1630</v>
      </c>
    </row>
    <row r="254" s="14" customFormat="1">
      <c r="A254" s="14"/>
      <c r="B254" s="255"/>
      <c r="C254" s="256"/>
      <c r="D254" s="246" t="s">
        <v>178</v>
      </c>
      <c r="E254" s="257" t="s">
        <v>1</v>
      </c>
      <c r="F254" s="258" t="s">
        <v>1631</v>
      </c>
      <c r="G254" s="256"/>
      <c r="H254" s="259">
        <v>4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178</v>
      </c>
      <c r="AU254" s="265" t="s">
        <v>85</v>
      </c>
      <c r="AV254" s="14" t="s">
        <v>85</v>
      </c>
      <c r="AW254" s="14" t="s">
        <v>34</v>
      </c>
      <c r="AX254" s="14" t="s">
        <v>83</v>
      </c>
      <c r="AY254" s="265" t="s">
        <v>166</v>
      </c>
    </row>
    <row r="255" s="2" customFormat="1" ht="40.8" customHeight="1">
      <c r="A255" s="38"/>
      <c r="B255" s="39"/>
      <c r="C255" s="226" t="s">
        <v>826</v>
      </c>
      <c r="D255" s="226" t="s">
        <v>169</v>
      </c>
      <c r="E255" s="227" t="s">
        <v>1632</v>
      </c>
      <c r="F255" s="228" t="s">
        <v>1633</v>
      </c>
      <c r="G255" s="229" t="s">
        <v>198</v>
      </c>
      <c r="H255" s="230">
        <v>4</v>
      </c>
      <c r="I255" s="231"/>
      <c r="J255" s="232">
        <f>ROUND(I255*H255,2)</f>
        <v>0</v>
      </c>
      <c r="K255" s="228" t="s">
        <v>173</v>
      </c>
      <c r="L255" s="44"/>
      <c r="M255" s="233" t="s">
        <v>1</v>
      </c>
      <c r="N255" s="234" t="s">
        <v>41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201</v>
      </c>
      <c r="AT255" s="237" t="s">
        <v>169</v>
      </c>
      <c r="AU255" s="237" t="s">
        <v>85</v>
      </c>
      <c r="AY255" s="17" t="s">
        <v>166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83</v>
      </c>
      <c r="BK255" s="238">
        <f>ROUND(I255*H255,2)</f>
        <v>0</v>
      </c>
      <c r="BL255" s="17" t="s">
        <v>201</v>
      </c>
      <c r="BM255" s="237" t="s">
        <v>1634</v>
      </c>
    </row>
    <row r="256" s="2" customFormat="1">
      <c r="A256" s="38"/>
      <c r="B256" s="39"/>
      <c r="C256" s="40"/>
      <c r="D256" s="239" t="s">
        <v>176</v>
      </c>
      <c r="E256" s="40"/>
      <c r="F256" s="240" t="s">
        <v>1635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176</v>
      </c>
      <c r="AU256" s="17" t="s">
        <v>85</v>
      </c>
    </row>
    <row r="257" s="2" customFormat="1" ht="16.5" customHeight="1">
      <c r="A257" s="38"/>
      <c r="B257" s="39"/>
      <c r="C257" s="266" t="s">
        <v>1636</v>
      </c>
      <c r="D257" s="266" t="s">
        <v>490</v>
      </c>
      <c r="E257" s="267" t="s">
        <v>1637</v>
      </c>
      <c r="F257" s="268" t="s">
        <v>1638</v>
      </c>
      <c r="G257" s="269" t="s">
        <v>1629</v>
      </c>
      <c r="H257" s="270">
        <v>5</v>
      </c>
      <c r="I257" s="271"/>
      <c r="J257" s="272">
        <f>ROUND(I257*H257,2)</f>
        <v>0</v>
      </c>
      <c r="K257" s="268" t="s">
        <v>1</v>
      </c>
      <c r="L257" s="273"/>
      <c r="M257" s="274" t="s">
        <v>1</v>
      </c>
      <c r="N257" s="275" t="s">
        <v>41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911</v>
      </c>
      <c r="AT257" s="237" t="s">
        <v>490</v>
      </c>
      <c r="AU257" s="237" t="s">
        <v>85</v>
      </c>
      <c r="AY257" s="17" t="s">
        <v>166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911</v>
      </c>
      <c r="BM257" s="237" t="s">
        <v>1639</v>
      </c>
    </row>
    <row r="258" s="14" customFormat="1">
      <c r="A258" s="14"/>
      <c r="B258" s="255"/>
      <c r="C258" s="256"/>
      <c r="D258" s="246" t="s">
        <v>178</v>
      </c>
      <c r="E258" s="257" t="s">
        <v>1</v>
      </c>
      <c r="F258" s="258" t="s">
        <v>1640</v>
      </c>
      <c r="G258" s="256"/>
      <c r="H258" s="259">
        <v>5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178</v>
      </c>
      <c r="AU258" s="265" t="s">
        <v>85</v>
      </c>
      <c r="AV258" s="14" t="s">
        <v>85</v>
      </c>
      <c r="AW258" s="14" t="s">
        <v>34</v>
      </c>
      <c r="AX258" s="14" t="s">
        <v>83</v>
      </c>
      <c r="AY258" s="265" t="s">
        <v>166</v>
      </c>
    </row>
    <row r="259" s="2" customFormat="1" ht="16.5" customHeight="1">
      <c r="A259" s="38"/>
      <c r="B259" s="39"/>
      <c r="C259" s="266" t="s">
        <v>1641</v>
      </c>
      <c r="D259" s="266" t="s">
        <v>490</v>
      </c>
      <c r="E259" s="267" t="s">
        <v>1642</v>
      </c>
      <c r="F259" s="268" t="s">
        <v>1643</v>
      </c>
      <c r="G259" s="269" t="s">
        <v>198</v>
      </c>
      <c r="H259" s="270">
        <v>4</v>
      </c>
      <c r="I259" s="271"/>
      <c r="J259" s="272">
        <f>ROUND(I259*H259,2)</f>
        <v>0</v>
      </c>
      <c r="K259" s="268" t="s">
        <v>1</v>
      </c>
      <c r="L259" s="273"/>
      <c r="M259" s="274" t="s">
        <v>1</v>
      </c>
      <c r="N259" s="275" t="s">
        <v>41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911</v>
      </c>
      <c r="AT259" s="237" t="s">
        <v>490</v>
      </c>
      <c r="AU259" s="237" t="s">
        <v>85</v>
      </c>
      <c r="AY259" s="17" t="s">
        <v>166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911</v>
      </c>
      <c r="BM259" s="237" t="s">
        <v>1644</v>
      </c>
    </row>
    <row r="260" s="14" customFormat="1">
      <c r="A260" s="14"/>
      <c r="B260" s="255"/>
      <c r="C260" s="256"/>
      <c r="D260" s="246" t="s">
        <v>178</v>
      </c>
      <c r="E260" s="257" t="s">
        <v>1</v>
      </c>
      <c r="F260" s="258" t="s">
        <v>1631</v>
      </c>
      <c r="G260" s="256"/>
      <c r="H260" s="259">
        <v>4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178</v>
      </c>
      <c r="AU260" s="265" t="s">
        <v>85</v>
      </c>
      <c r="AV260" s="14" t="s">
        <v>85</v>
      </c>
      <c r="AW260" s="14" t="s">
        <v>34</v>
      </c>
      <c r="AX260" s="14" t="s">
        <v>83</v>
      </c>
      <c r="AY260" s="265" t="s">
        <v>166</v>
      </c>
    </row>
    <row r="261" s="2" customFormat="1" ht="26.4" customHeight="1">
      <c r="A261" s="38"/>
      <c r="B261" s="39"/>
      <c r="C261" s="226" t="s">
        <v>855</v>
      </c>
      <c r="D261" s="226" t="s">
        <v>169</v>
      </c>
      <c r="E261" s="227" t="s">
        <v>1645</v>
      </c>
      <c r="F261" s="228" t="s">
        <v>1646</v>
      </c>
      <c r="G261" s="229" t="s">
        <v>198</v>
      </c>
      <c r="H261" s="230">
        <v>9</v>
      </c>
      <c r="I261" s="231"/>
      <c r="J261" s="232">
        <f>ROUND(I261*H261,2)</f>
        <v>0</v>
      </c>
      <c r="K261" s="228" t="s">
        <v>1</v>
      </c>
      <c r="L261" s="44"/>
      <c r="M261" s="233" t="s">
        <v>1</v>
      </c>
      <c r="N261" s="234" t="s">
        <v>41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201</v>
      </c>
      <c r="AT261" s="237" t="s">
        <v>169</v>
      </c>
      <c r="AU261" s="237" t="s">
        <v>85</v>
      </c>
      <c r="AY261" s="17" t="s">
        <v>166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201</v>
      </c>
      <c r="BM261" s="237" t="s">
        <v>1647</v>
      </c>
    </row>
    <row r="262" s="2" customFormat="1" ht="16.5" customHeight="1">
      <c r="A262" s="38"/>
      <c r="B262" s="39"/>
      <c r="C262" s="266" t="s">
        <v>859</v>
      </c>
      <c r="D262" s="266" t="s">
        <v>490</v>
      </c>
      <c r="E262" s="267" t="s">
        <v>1648</v>
      </c>
      <c r="F262" s="268" t="s">
        <v>1649</v>
      </c>
      <c r="G262" s="269" t="s">
        <v>533</v>
      </c>
      <c r="H262" s="270">
        <v>4</v>
      </c>
      <c r="I262" s="271"/>
      <c r="J262" s="272">
        <f>ROUND(I262*H262,2)</f>
        <v>0</v>
      </c>
      <c r="K262" s="268" t="s">
        <v>1</v>
      </c>
      <c r="L262" s="273"/>
      <c r="M262" s="274" t="s">
        <v>1</v>
      </c>
      <c r="N262" s="275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911</v>
      </c>
      <c r="AT262" s="237" t="s">
        <v>490</v>
      </c>
      <c r="AU262" s="237" t="s">
        <v>85</v>
      </c>
      <c r="AY262" s="17" t="s">
        <v>166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911</v>
      </c>
      <c r="BM262" s="237" t="s">
        <v>1650</v>
      </c>
    </row>
    <row r="263" s="14" customFormat="1">
      <c r="A263" s="14"/>
      <c r="B263" s="255"/>
      <c r="C263" s="256"/>
      <c r="D263" s="246" t="s">
        <v>178</v>
      </c>
      <c r="E263" s="257" t="s">
        <v>1</v>
      </c>
      <c r="F263" s="258" t="s">
        <v>174</v>
      </c>
      <c r="G263" s="256"/>
      <c r="H263" s="259">
        <v>4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178</v>
      </c>
      <c r="AU263" s="265" t="s">
        <v>85</v>
      </c>
      <c r="AV263" s="14" t="s">
        <v>85</v>
      </c>
      <c r="AW263" s="14" t="s">
        <v>34</v>
      </c>
      <c r="AX263" s="14" t="s">
        <v>83</v>
      </c>
      <c r="AY263" s="265" t="s">
        <v>166</v>
      </c>
    </row>
    <row r="264" s="2" customFormat="1" ht="26.4" customHeight="1">
      <c r="A264" s="38"/>
      <c r="B264" s="39"/>
      <c r="C264" s="226" t="s">
        <v>863</v>
      </c>
      <c r="D264" s="226" t="s">
        <v>169</v>
      </c>
      <c r="E264" s="227" t="s">
        <v>1651</v>
      </c>
      <c r="F264" s="228" t="s">
        <v>1652</v>
      </c>
      <c r="G264" s="229" t="s">
        <v>198</v>
      </c>
      <c r="H264" s="230">
        <v>4</v>
      </c>
      <c r="I264" s="231"/>
      <c r="J264" s="232">
        <f>ROUND(I264*H264,2)</f>
        <v>0</v>
      </c>
      <c r="K264" s="228" t="s">
        <v>1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201</v>
      </c>
      <c r="AT264" s="237" t="s">
        <v>169</v>
      </c>
      <c r="AU264" s="237" t="s">
        <v>85</v>
      </c>
      <c r="AY264" s="17" t="s">
        <v>166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201</v>
      </c>
      <c r="BM264" s="237" t="s">
        <v>1653</v>
      </c>
    </row>
    <row r="265" s="2" customFormat="1" ht="26.4" customHeight="1">
      <c r="A265" s="38"/>
      <c r="B265" s="39"/>
      <c r="C265" s="266" t="s">
        <v>871</v>
      </c>
      <c r="D265" s="266" t="s">
        <v>490</v>
      </c>
      <c r="E265" s="267" t="s">
        <v>1654</v>
      </c>
      <c r="F265" s="268" t="s">
        <v>1655</v>
      </c>
      <c r="G265" s="269" t="s">
        <v>533</v>
      </c>
      <c r="H265" s="270">
        <v>4</v>
      </c>
      <c r="I265" s="271"/>
      <c r="J265" s="272">
        <f>ROUND(I265*H265,2)</f>
        <v>0</v>
      </c>
      <c r="K265" s="268" t="s">
        <v>1</v>
      </c>
      <c r="L265" s="273"/>
      <c r="M265" s="274" t="s">
        <v>1</v>
      </c>
      <c r="N265" s="275" t="s">
        <v>41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911</v>
      </c>
      <c r="AT265" s="237" t="s">
        <v>490</v>
      </c>
      <c r="AU265" s="237" t="s">
        <v>85</v>
      </c>
      <c r="AY265" s="17" t="s">
        <v>166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83</v>
      </c>
      <c r="BK265" s="238">
        <f>ROUND(I265*H265,2)</f>
        <v>0</v>
      </c>
      <c r="BL265" s="17" t="s">
        <v>911</v>
      </c>
      <c r="BM265" s="237" t="s">
        <v>1656</v>
      </c>
    </row>
    <row r="266" s="14" customFormat="1">
      <c r="A266" s="14"/>
      <c r="B266" s="255"/>
      <c r="C266" s="256"/>
      <c r="D266" s="246" t="s">
        <v>178</v>
      </c>
      <c r="E266" s="257" t="s">
        <v>1</v>
      </c>
      <c r="F266" s="258" t="s">
        <v>174</v>
      </c>
      <c r="G266" s="256"/>
      <c r="H266" s="259">
        <v>4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178</v>
      </c>
      <c r="AU266" s="265" t="s">
        <v>85</v>
      </c>
      <c r="AV266" s="14" t="s">
        <v>85</v>
      </c>
      <c r="AW266" s="14" t="s">
        <v>34</v>
      </c>
      <c r="AX266" s="14" t="s">
        <v>76</v>
      </c>
      <c r="AY266" s="265" t="s">
        <v>166</v>
      </c>
    </row>
    <row r="267" s="2" customFormat="1" ht="26.4" customHeight="1">
      <c r="A267" s="38"/>
      <c r="B267" s="39"/>
      <c r="C267" s="226" t="s">
        <v>887</v>
      </c>
      <c r="D267" s="226" t="s">
        <v>169</v>
      </c>
      <c r="E267" s="227" t="s">
        <v>1657</v>
      </c>
      <c r="F267" s="228" t="s">
        <v>1658</v>
      </c>
      <c r="G267" s="229" t="s">
        <v>198</v>
      </c>
      <c r="H267" s="230">
        <v>4</v>
      </c>
      <c r="I267" s="231"/>
      <c r="J267" s="232">
        <f>ROUND(I267*H267,2)</f>
        <v>0</v>
      </c>
      <c r="K267" s="228" t="s">
        <v>173</v>
      </c>
      <c r="L267" s="44"/>
      <c r="M267" s="233" t="s">
        <v>1</v>
      </c>
      <c r="N267" s="234" t="s">
        <v>41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201</v>
      </c>
      <c r="AT267" s="237" t="s">
        <v>169</v>
      </c>
      <c r="AU267" s="237" t="s">
        <v>85</v>
      </c>
      <c r="AY267" s="17" t="s">
        <v>166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83</v>
      </c>
      <c r="BK267" s="238">
        <f>ROUND(I267*H267,2)</f>
        <v>0</v>
      </c>
      <c r="BL267" s="17" t="s">
        <v>201</v>
      </c>
      <c r="BM267" s="237" t="s">
        <v>1659</v>
      </c>
    </row>
    <row r="268" s="2" customFormat="1">
      <c r="A268" s="38"/>
      <c r="B268" s="39"/>
      <c r="C268" s="40"/>
      <c r="D268" s="239" t="s">
        <v>176</v>
      </c>
      <c r="E268" s="40"/>
      <c r="F268" s="240" t="s">
        <v>1660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176</v>
      </c>
      <c r="AU268" s="17" t="s">
        <v>85</v>
      </c>
    </row>
    <row r="269" s="2" customFormat="1" ht="16.5" customHeight="1">
      <c r="A269" s="38"/>
      <c r="B269" s="39"/>
      <c r="C269" s="266" t="s">
        <v>891</v>
      </c>
      <c r="D269" s="266" t="s">
        <v>490</v>
      </c>
      <c r="E269" s="267" t="s">
        <v>1661</v>
      </c>
      <c r="F269" s="268" t="s">
        <v>1662</v>
      </c>
      <c r="G269" s="269" t="s">
        <v>298</v>
      </c>
      <c r="H269" s="270">
        <v>8</v>
      </c>
      <c r="I269" s="271"/>
      <c r="J269" s="272">
        <f>ROUND(I269*H269,2)</f>
        <v>0</v>
      </c>
      <c r="K269" s="268" t="s">
        <v>1</v>
      </c>
      <c r="L269" s="273"/>
      <c r="M269" s="274" t="s">
        <v>1</v>
      </c>
      <c r="N269" s="275" t="s">
        <v>41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911</v>
      </c>
      <c r="AT269" s="237" t="s">
        <v>490</v>
      </c>
      <c r="AU269" s="237" t="s">
        <v>85</v>
      </c>
      <c r="AY269" s="17" t="s">
        <v>166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83</v>
      </c>
      <c r="BK269" s="238">
        <f>ROUND(I269*H269,2)</f>
        <v>0</v>
      </c>
      <c r="BL269" s="17" t="s">
        <v>911</v>
      </c>
      <c r="BM269" s="237" t="s">
        <v>1663</v>
      </c>
    </row>
    <row r="270" s="14" customFormat="1">
      <c r="A270" s="14"/>
      <c r="B270" s="255"/>
      <c r="C270" s="256"/>
      <c r="D270" s="246" t="s">
        <v>178</v>
      </c>
      <c r="E270" s="257" t="s">
        <v>1</v>
      </c>
      <c r="F270" s="258" t="s">
        <v>1664</v>
      </c>
      <c r="G270" s="256"/>
      <c r="H270" s="259">
        <v>8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178</v>
      </c>
      <c r="AU270" s="265" t="s">
        <v>85</v>
      </c>
      <c r="AV270" s="14" t="s">
        <v>85</v>
      </c>
      <c r="AW270" s="14" t="s">
        <v>34</v>
      </c>
      <c r="AX270" s="14" t="s">
        <v>83</v>
      </c>
      <c r="AY270" s="265" t="s">
        <v>166</v>
      </c>
    </row>
    <row r="271" s="2" customFormat="1" ht="26.4" customHeight="1">
      <c r="A271" s="38"/>
      <c r="B271" s="39"/>
      <c r="C271" s="226" t="s">
        <v>895</v>
      </c>
      <c r="D271" s="226" t="s">
        <v>169</v>
      </c>
      <c r="E271" s="227" t="s">
        <v>1665</v>
      </c>
      <c r="F271" s="228" t="s">
        <v>1666</v>
      </c>
      <c r="G271" s="229" t="s">
        <v>298</v>
      </c>
      <c r="H271" s="230">
        <v>8</v>
      </c>
      <c r="I271" s="231"/>
      <c r="J271" s="232">
        <f>ROUND(I271*H271,2)</f>
        <v>0</v>
      </c>
      <c r="K271" s="228" t="s">
        <v>173</v>
      </c>
      <c r="L271" s="44"/>
      <c r="M271" s="233" t="s">
        <v>1</v>
      </c>
      <c r="N271" s="234" t="s">
        <v>41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201</v>
      </c>
      <c r="AT271" s="237" t="s">
        <v>169</v>
      </c>
      <c r="AU271" s="237" t="s">
        <v>85</v>
      </c>
      <c r="AY271" s="17" t="s">
        <v>166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83</v>
      </c>
      <c r="BK271" s="238">
        <f>ROUND(I271*H271,2)</f>
        <v>0</v>
      </c>
      <c r="BL271" s="17" t="s">
        <v>201</v>
      </c>
      <c r="BM271" s="237" t="s">
        <v>1667</v>
      </c>
    </row>
    <row r="272" s="2" customFormat="1">
      <c r="A272" s="38"/>
      <c r="B272" s="39"/>
      <c r="C272" s="40"/>
      <c r="D272" s="239" t="s">
        <v>176</v>
      </c>
      <c r="E272" s="40"/>
      <c r="F272" s="240" t="s">
        <v>1668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176</v>
      </c>
      <c r="AU272" s="17" t="s">
        <v>85</v>
      </c>
    </row>
    <row r="273" s="2" customFormat="1" ht="40.8" customHeight="1">
      <c r="A273" s="38"/>
      <c r="B273" s="39"/>
      <c r="C273" s="266" t="s">
        <v>899</v>
      </c>
      <c r="D273" s="266" t="s">
        <v>490</v>
      </c>
      <c r="E273" s="267" t="s">
        <v>1669</v>
      </c>
      <c r="F273" s="268" t="s">
        <v>1670</v>
      </c>
      <c r="G273" s="269" t="s">
        <v>298</v>
      </c>
      <c r="H273" s="270">
        <v>8</v>
      </c>
      <c r="I273" s="271"/>
      <c r="J273" s="272">
        <f>ROUND(I273*H273,2)</f>
        <v>0</v>
      </c>
      <c r="K273" s="268" t="s">
        <v>1</v>
      </c>
      <c r="L273" s="273"/>
      <c r="M273" s="274" t="s">
        <v>1</v>
      </c>
      <c r="N273" s="275" t="s">
        <v>41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386</v>
      </c>
      <c r="AT273" s="237" t="s">
        <v>490</v>
      </c>
      <c r="AU273" s="237" t="s">
        <v>85</v>
      </c>
      <c r="AY273" s="17" t="s">
        <v>166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83</v>
      </c>
      <c r="BK273" s="238">
        <f>ROUND(I273*H273,2)</f>
        <v>0</v>
      </c>
      <c r="BL273" s="17" t="s">
        <v>201</v>
      </c>
      <c r="BM273" s="237" t="s">
        <v>1671</v>
      </c>
    </row>
    <row r="274" s="14" customFormat="1">
      <c r="A274" s="14"/>
      <c r="B274" s="255"/>
      <c r="C274" s="256"/>
      <c r="D274" s="246" t="s">
        <v>178</v>
      </c>
      <c r="E274" s="257" t="s">
        <v>1</v>
      </c>
      <c r="F274" s="258" t="s">
        <v>1664</v>
      </c>
      <c r="G274" s="256"/>
      <c r="H274" s="259">
        <v>8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178</v>
      </c>
      <c r="AU274" s="265" t="s">
        <v>85</v>
      </c>
      <c r="AV274" s="14" t="s">
        <v>85</v>
      </c>
      <c r="AW274" s="14" t="s">
        <v>34</v>
      </c>
      <c r="AX274" s="14" t="s">
        <v>83</v>
      </c>
      <c r="AY274" s="265" t="s">
        <v>166</v>
      </c>
    </row>
    <row r="275" s="2" customFormat="1" ht="26.4" customHeight="1">
      <c r="A275" s="38"/>
      <c r="B275" s="39"/>
      <c r="C275" s="226" t="s">
        <v>903</v>
      </c>
      <c r="D275" s="226" t="s">
        <v>169</v>
      </c>
      <c r="E275" s="227" t="s">
        <v>1672</v>
      </c>
      <c r="F275" s="228" t="s">
        <v>1673</v>
      </c>
      <c r="G275" s="229" t="s">
        <v>298</v>
      </c>
      <c r="H275" s="230">
        <v>8</v>
      </c>
      <c r="I275" s="231"/>
      <c r="J275" s="232">
        <f>ROUND(I275*H275,2)</f>
        <v>0</v>
      </c>
      <c r="K275" s="228" t="s">
        <v>173</v>
      </c>
      <c r="L275" s="44"/>
      <c r="M275" s="233" t="s">
        <v>1</v>
      </c>
      <c r="N275" s="234" t="s">
        <v>41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201</v>
      </c>
      <c r="AT275" s="237" t="s">
        <v>169</v>
      </c>
      <c r="AU275" s="237" t="s">
        <v>85</v>
      </c>
      <c r="AY275" s="17" t="s">
        <v>166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83</v>
      </c>
      <c r="BK275" s="238">
        <f>ROUND(I275*H275,2)</f>
        <v>0</v>
      </c>
      <c r="BL275" s="17" t="s">
        <v>201</v>
      </c>
      <c r="BM275" s="237" t="s">
        <v>1674</v>
      </c>
    </row>
    <row r="276" s="2" customFormat="1">
      <c r="A276" s="38"/>
      <c r="B276" s="39"/>
      <c r="C276" s="40"/>
      <c r="D276" s="239" t="s">
        <v>176</v>
      </c>
      <c r="E276" s="40"/>
      <c r="F276" s="240" t="s">
        <v>1675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176</v>
      </c>
      <c r="AU276" s="17" t="s">
        <v>85</v>
      </c>
    </row>
    <row r="277" s="2" customFormat="1" ht="24" customHeight="1">
      <c r="A277" s="38"/>
      <c r="B277" s="39"/>
      <c r="C277" s="266" t="s">
        <v>907</v>
      </c>
      <c r="D277" s="266" t="s">
        <v>490</v>
      </c>
      <c r="E277" s="267" t="s">
        <v>1676</v>
      </c>
      <c r="F277" s="268" t="s">
        <v>1677</v>
      </c>
      <c r="G277" s="269" t="s">
        <v>533</v>
      </c>
      <c r="H277" s="270">
        <v>1</v>
      </c>
      <c r="I277" s="271"/>
      <c r="J277" s="272">
        <f>ROUND(I277*H277,2)</f>
        <v>0</v>
      </c>
      <c r="K277" s="268" t="s">
        <v>1</v>
      </c>
      <c r="L277" s="273"/>
      <c r="M277" s="274" t="s">
        <v>1</v>
      </c>
      <c r="N277" s="275" t="s">
        <v>41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911</v>
      </c>
      <c r="AT277" s="237" t="s">
        <v>490</v>
      </c>
      <c r="AU277" s="237" t="s">
        <v>85</v>
      </c>
      <c r="AY277" s="17" t="s">
        <v>166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83</v>
      </c>
      <c r="BK277" s="238">
        <f>ROUND(I277*H277,2)</f>
        <v>0</v>
      </c>
      <c r="BL277" s="17" t="s">
        <v>911</v>
      </c>
      <c r="BM277" s="237" t="s">
        <v>1678</v>
      </c>
    </row>
    <row r="278" s="14" customFormat="1">
      <c r="A278" s="14"/>
      <c r="B278" s="255"/>
      <c r="C278" s="256"/>
      <c r="D278" s="246" t="s">
        <v>178</v>
      </c>
      <c r="E278" s="257" t="s">
        <v>1</v>
      </c>
      <c r="F278" s="258" t="s">
        <v>1679</v>
      </c>
      <c r="G278" s="256"/>
      <c r="H278" s="259">
        <v>1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178</v>
      </c>
      <c r="AU278" s="265" t="s">
        <v>85</v>
      </c>
      <c r="AV278" s="14" t="s">
        <v>85</v>
      </c>
      <c r="AW278" s="14" t="s">
        <v>34</v>
      </c>
      <c r="AX278" s="14" t="s">
        <v>76</v>
      </c>
      <c r="AY278" s="265" t="s">
        <v>166</v>
      </c>
    </row>
    <row r="279" s="2" customFormat="1" ht="36" customHeight="1">
      <c r="A279" s="38"/>
      <c r="B279" s="39"/>
      <c r="C279" s="226" t="s">
        <v>923</v>
      </c>
      <c r="D279" s="226" t="s">
        <v>169</v>
      </c>
      <c r="E279" s="227" t="s">
        <v>1680</v>
      </c>
      <c r="F279" s="228" t="s">
        <v>1681</v>
      </c>
      <c r="G279" s="229" t="s">
        <v>198</v>
      </c>
      <c r="H279" s="230">
        <v>1</v>
      </c>
      <c r="I279" s="231"/>
      <c r="J279" s="232">
        <f>ROUND(I279*H279,2)</f>
        <v>0</v>
      </c>
      <c r="K279" s="228" t="s">
        <v>173</v>
      </c>
      <c r="L279" s="44"/>
      <c r="M279" s="233" t="s">
        <v>1</v>
      </c>
      <c r="N279" s="234" t="s">
        <v>41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201</v>
      </c>
      <c r="AT279" s="237" t="s">
        <v>169</v>
      </c>
      <c r="AU279" s="237" t="s">
        <v>85</v>
      </c>
      <c r="AY279" s="17" t="s">
        <v>166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83</v>
      </c>
      <c r="BK279" s="238">
        <f>ROUND(I279*H279,2)</f>
        <v>0</v>
      </c>
      <c r="BL279" s="17" t="s">
        <v>201</v>
      </c>
      <c r="BM279" s="237" t="s">
        <v>1682</v>
      </c>
    </row>
    <row r="280" s="2" customFormat="1">
      <c r="A280" s="38"/>
      <c r="B280" s="39"/>
      <c r="C280" s="40"/>
      <c r="D280" s="239" t="s">
        <v>176</v>
      </c>
      <c r="E280" s="40"/>
      <c r="F280" s="240" t="s">
        <v>1683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176</v>
      </c>
      <c r="AU280" s="17" t="s">
        <v>85</v>
      </c>
    </row>
    <row r="281" s="12" customFormat="1" ht="22.8" customHeight="1">
      <c r="A281" s="12"/>
      <c r="B281" s="210"/>
      <c r="C281" s="211"/>
      <c r="D281" s="212" t="s">
        <v>75</v>
      </c>
      <c r="E281" s="224" t="s">
        <v>1684</v>
      </c>
      <c r="F281" s="224" t="s">
        <v>1685</v>
      </c>
      <c r="G281" s="211"/>
      <c r="H281" s="211"/>
      <c r="I281" s="214"/>
      <c r="J281" s="225">
        <f>BK281</f>
        <v>0</v>
      </c>
      <c r="K281" s="211"/>
      <c r="L281" s="216"/>
      <c r="M281" s="217"/>
      <c r="N281" s="218"/>
      <c r="O281" s="218"/>
      <c r="P281" s="219">
        <f>SUM(P282:P307)</f>
        <v>0</v>
      </c>
      <c r="Q281" s="218"/>
      <c r="R281" s="219">
        <f>SUM(R282:R307)</f>
        <v>0.0031499999999999996</v>
      </c>
      <c r="S281" s="218"/>
      <c r="T281" s="220">
        <f>SUM(T282:T307)</f>
        <v>0.072950000000000001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85</v>
      </c>
      <c r="AT281" s="222" t="s">
        <v>75</v>
      </c>
      <c r="AU281" s="222" t="s">
        <v>83</v>
      </c>
      <c r="AY281" s="221" t="s">
        <v>166</v>
      </c>
      <c r="BK281" s="223">
        <f>SUM(BK282:BK307)</f>
        <v>0</v>
      </c>
    </row>
    <row r="282" s="2" customFormat="1" ht="26.4" customHeight="1">
      <c r="A282" s="38"/>
      <c r="B282" s="39"/>
      <c r="C282" s="226" t="s">
        <v>838</v>
      </c>
      <c r="D282" s="226" t="s">
        <v>169</v>
      </c>
      <c r="E282" s="227" t="s">
        <v>1686</v>
      </c>
      <c r="F282" s="228" t="s">
        <v>1687</v>
      </c>
      <c r="G282" s="229" t="s">
        <v>198</v>
      </c>
      <c r="H282" s="230">
        <v>5</v>
      </c>
      <c r="I282" s="231"/>
      <c r="J282" s="232">
        <f>ROUND(I282*H282,2)</f>
        <v>0</v>
      </c>
      <c r="K282" s="228" t="s">
        <v>173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0.0040000000000000001</v>
      </c>
      <c r="T282" s="236">
        <f>S282*H282</f>
        <v>0.02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567</v>
      </c>
      <c r="AT282" s="237" t="s">
        <v>169</v>
      </c>
      <c r="AU282" s="237" t="s">
        <v>85</v>
      </c>
      <c r="AY282" s="17" t="s">
        <v>166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567</v>
      </c>
      <c r="BM282" s="237" t="s">
        <v>1688</v>
      </c>
    </row>
    <row r="283" s="2" customFormat="1">
      <c r="A283" s="38"/>
      <c r="B283" s="39"/>
      <c r="C283" s="40"/>
      <c r="D283" s="239" t="s">
        <v>176</v>
      </c>
      <c r="E283" s="40"/>
      <c r="F283" s="240" t="s">
        <v>1689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176</v>
      </c>
      <c r="AU283" s="17" t="s">
        <v>85</v>
      </c>
    </row>
    <row r="284" s="14" customFormat="1">
      <c r="A284" s="14"/>
      <c r="B284" s="255"/>
      <c r="C284" s="256"/>
      <c r="D284" s="246" t="s">
        <v>178</v>
      </c>
      <c r="E284" s="257" t="s">
        <v>1</v>
      </c>
      <c r="F284" s="258" t="s">
        <v>1640</v>
      </c>
      <c r="G284" s="256"/>
      <c r="H284" s="259">
        <v>5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178</v>
      </c>
      <c r="AU284" s="265" t="s">
        <v>85</v>
      </c>
      <c r="AV284" s="14" t="s">
        <v>85</v>
      </c>
      <c r="AW284" s="14" t="s">
        <v>34</v>
      </c>
      <c r="AX284" s="14" t="s">
        <v>83</v>
      </c>
      <c r="AY284" s="265" t="s">
        <v>166</v>
      </c>
    </row>
    <row r="285" s="2" customFormat="1" ht="26.4" customHeight="1">
      <c r="A285" s="38"/>
      <c r="B285" s="39"/>
      <c r="C285" s="226" t="s">
        <v>875</v>
      </c>
      <c r="D285" s="226" t="s">
        <v>169</v>
      </c>
      <c r="E285" s="227" t="s">
        <v>1690</v>
      </c>
      <c r="F285" s="228" t="s">
        <v>1691</v>
      </c>
      <c r="G285" s="229" t="s">
        <v>198</v>
      </c>
      <c r="H285" s="230">
        <v>7</v>
      </c>
      <c r="I285" s="231"/>
      <c r="J285" s="232">
        <f>ROUND(I285*H285,2)</f>
        <v>0</v>
      </c>
      <c r="K285" s="228" t="s">
        <v>173</v>
      </c>
      <c r="L285" s="44"/>
      <c r="M285" s="233" t="s">
        <v>1</v>
      </c>
      <c r="N285" s="234" t="s">
        <v>41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0.00056999999999999998</v>
      </c>
      <c r="T285" s="236">
        <f>S285*H285</f>
        <v>0.0039899999999999996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567</v>
      </c>
      <c r="AT285" s="237" t="s">
        <v>169</v>
      </c>
      <c r="AU285" s="237" t="s">
        <v>85</v>
      </c>
      <c r="AY285" s="17" t="s">
        <v>166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83</v>
      </c>
      <c r="BK285" s="238">
        <f>ROUND(I285*H285,2)</f>
        <v>0</v>
      </c>
      <c r="BL285" s="17" t="s">
        <v>567</v>
      </c>
      <c r="BM285" s="237" t="s">
        <v>1692</v>
      </c>
    </row>
    <row r="286" s="2" customFormat="1">
      <c r="A286" s="38"/>
      <c r="B286" s="39"/>
      <c r="C286" s="40"/>
      <c r="D286" s="239" t="s">
        <v>176</v>
      </c>
      <c r="E286" s="40"/>
      <c r="F286" s="240" t="s">
        <v>1693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176</v>
      </c>
      <c r="AU286" s="17" t="s">
        <v>85</v>
      </c>
    </row>
    <row r="287" s="14" customFormat="1">
      <c r="A287" s="14"/>
      <c r="B287" s="255"/>
      <c r="C287" s="256"/>
      <c r="D287" s="246" t="s">
        <v>178</v>
      </c>
      <c r="E287" s="257" t="s">
        <v>1</v>
      </c>
      <c r="F287" s="258" t="s">
        <v>1694</v>
      </c>
      <c r="G287" s="256"/>
      <c r="H287" s="259">
        <v>7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178</v>
      </c>
      <c r="AU287" s="265" t="s">
        <v>85</v>
      </c>
      <c r="AV287" s="14" t="s">
        <v>85</v>
      </c>
      <c r="AW287" s="14" t="s">
        <v>34</v>
      </c>
      <c r="AX287" s="14" t="s">
        <v>76</v>
      </c>
      <c r="AY287" s="265" t="s">
        <v>166</v>
      </c>
    </row>
    <row r="288" s="2" customFormat="1" ht="26.4" customHeight="1">
      <c r="A288" s="38"/>
      <c r="B288" s="39"/>
      <c r="C288" s="226" t="s">
        <v>915</v>
      </c>
      <c r="D288" s="226" t="s">
        <v>169</v>
      </c>
      <c r="E288" s="227" t="s">
        <v>1695</v>
      </c>
      <c r="F288" s="228" t="s">
        <v>1696</v>
      </c>
      <c r="G288" s="229" t="s">
        <v>298</v>
      </c>
      <c r="H288" s="230">
        <v>21</v>
      </c>
      <c r="I288" s="231"/>
      <c r="J288" s="232">
        <f>ROUND(I288*H288,2)</f>
        <v>0</v>
      </c>
      <c r="K288" s="228" t="s">
        <v>173</v>
      </c>
      <c r="L288" s="44"/>
      <c r="M288" s="233" t="s">
        <v>1</v>
      </c>
      <c r="N288" s="234" t="s">
        <v>41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0.002</v>
      </c>
      <c r="T288" s="236">
        <f>S288*H288</f>
        <v>0.042000000000000003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567</v>
      </c>
      <c r="AT288" s="237" t="s">
        <v>169</v>
      </c>
      <c r="AU288" s="237" t="s">
        <v>85</v>
      </c>
      <c r="AY288" s="17" t="s">
        <v>166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83</v>
      </c>
      <c r="BK288" s="238">
        <f>ROUND(I288*H288,2)</f>
        <v>0</v>
      </c>
      <c r="BL288" s="17" t="s">
        <v>567</v>
      </c>
      <c r="BM288" s="237" t="s">
        <v>1697</v>
      </c>
    </row>
    <row r="289" s="2" customFormat="1">
      <c r="A289" s="38"/>
      <c r="B289" s="39"/>
      <c r="C289" s="40"/>
      <c r="D289" s="239" t="s">
        <v>176</v>
      </c>
      <c r="E289" s="40"/>
      <c r="F289" s="240" t="s">
        <v>1698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176</v>
      </c>
      <c r="AU289" s="17" t="s">
        <v>85</v>
      </c>
    </row>
    <row r="290" s="14" customFormat="1">
      <c r="A290" s="14"/>
      <c r="B290" s="255"/>
      <c r="C290" s="256"/>
      <c r="D290" s="246" t="s">
        <v>178</v>
      </c>
      <c r="E290" s="257" t="s">
        <v>1</v>
      </c>
      <c r="F290" s="258" t="s">
        <v>1699</v>
      </c>
      <c r="G290" s="256"/>
      <c r="H290" s="259">
        <v>21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178</v>
      </c>
      <c r="AU290" s="265" t="s">
        <v>85</v>
      </c>
      <c r="AV290" s="14" t="s">
        <v>85</v>
      </c>
      <c r="AW290" s="14" t="s">
        <v>34</v>
      </c>
      <c r="AX290" s="14" t="s">
        <v>76</v>
      </c>
      <c r="AY290" s="265" t="s">
        <v>166</v>
      </c>
    </row>
    <row r="291" s="2" customFormat="1" ht="26.4" customHeight="1">
      <c r="A291" s="38"/>
      <c r="B291" s="39"/>
      <c r="C291" s="226" t="s">
        <v>919</v>
      </c>
      <c r="D291" s="226" t="s">
        <v>169</v>
      </c>
      <c r="E291" s="227" t="s">
        <v>1700</v>
      </c>
      <c r="F291" s="228" t="s">
        <v>1701</v>
      </c>
      <c r="G291" s="229" t="s">
        <v>298</v>
      </c>
      <c r="H291" s="230">
        <v>21</v>
      </c>
      <c r="I291" s="231"/>
      <c r="J291" s="232">
        <f>ROUND(I291*H291,2)</f>
        <v>0</v>
      </c>
      <c r="K291" s="228" t="s">
        <v>173</v>
      </c>
      <c r="L291" s="44"/>
      <c r="M291" s="233" t="s">
        <v>1</v>
      </c>
      <c r="N291" s="234" t="s">
        <v>41</v>
      </c>
      <c r="O291" s="91"/>
      <c r="P291" s="235">
        <f>O291*H291</f>
        <v>0</v>
      </c>
      <c r="Q291" s="235">
        <v>0.00014999999999999999</v>
      </c>
      <c r="R291" s="235">
        <f>Q291*H291</f>
        <v>0.0031499999999999996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567</v>
      </c>
      <c r="AT291" s="237" t="s">
        <v>169</v>
      </c>
      <c r="AU291" s="237" t="s">
        <v>85</v>
      </c>
      <c r="AY291" s="17" t="s">
        <v>166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83</v>
      </c>
      <c r="BK291" s="238">
        <f>ROUND(I291*H291,2)</f>
        <v>0</v>
      </c>
      <c r="BL291" s="17" t="s">
        <v>567</v>
      </c>
      <c r="BM291" s="237" t="s">
        <v>1702</v>
      </c>
    </row>
    <row r="292" s="2" customFormat="1">
      <c r="A292" s="38"/>
      <c r="B292" s="39"/>
      <c r="C292" s="40"/>
      <c r="D292" s="239" t="s">
        <v>176</v>
      </c>
      <c r="E292" s="40"/>
      <c r="F292" s="240" t="s">
        <v>1703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176</v>
      </c>
      <c r="AU292" s="17" t="s">
        <v>85</v>
      </c>
    </row>
    <row r="293" s="2" customFormat="1" ht="26.4" customHeight="1">
      <c r="A293" s="38"/>
      <c r="B293" s="39"/>
      <c r="C293" s="226" t="s">
        <v>927</v>
      </c>
      <c r="D293" s="226" t="s">
        <v>169</v>
      </c>
      <c r="E293" s="227" t="s">
        <v>1704</v>
      </c>
      <c r="F293" s="228" t="s">
        <v>1705</v>
      </c>
      <c r="G293" s="229" t="s">
        <v>373</v>
      </c>
      <c r="H293" s="230">
        <v>0.053999999999999999</v>
      </c>
      <c r="I293" s="231"/>
      <c r="J293" s="232">
        <f>ROUND(I293*H293,2)</f>
        <v>0</v>
      </c>
      <c r="K293" s="228" t="s">
        <v>173</v>
      </c>
      <c r="L293" s="44"/>
      <c r="M293" s="233" t="s">
        <v>1</v>
      </c>
      <c r="N293" s="234" t="s">
        <v>41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567</v>
      </c>
      <c r="AT293" s="237" t="s">
        <v>169</v>
      </c>
      <c r="AU293" s="237" t="s">
        <v>85</v>
      </c>
      <c r="AY293" s="17" t="s">
        <v>166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83</v>
      </c>
      <c r="BK293" s="238">
        <f>ROUND(I293*H293,2)</f>
        <v>0</v>
      </c>
      <c r="BL293" s="17" t="s">
        <v>567</v>
      </c>
      <c r="BM293" s="237" t="s">
        <v>1706</v>
      </c>
    </row>
    <row r="294" s="2" customFormat="1">
      <c r="A294" s="38"/>
      <c r="B294" s="39"/>
      <c r="C294" s="40"/>
      <c r="D294" s="239" t="s">
        <v>176</v>
      </c>
      <c r="E294" s="40"/>
      <c r="F294" s="240" t="s">
        <v>1707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176</v>
      </c>
      <c r="AU294" s="17" t="s">
        <v>85</v>
      </c>
    </row>
    <row r="295" s="14" customFormat="1">
      <c r="A295" s="14"/>
      <c r="B295" s="255"/>
      <c r="C295" s="256"/>
      <c r="D295" s="246" t="s">
        <v>178</v>
      </c>
      <c r="E295" s="257" t="s">
        <v>1</v>
      </c>
      <c r="F295" s="258" t="s">
        <v>1708</v>
      </c>
      <c r="G295" s="256"/>
      <c r="H295" s="259">
        <v>0.017999999999999999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5" t="s">
        <v>178</v>
      </c>
      <c r="AU295" s="265" t="s">
        <v>85</v>
      </c>
      <c r="AV295" s="14" t="s">
        <v>85</v>
      </c>
      <c r="AW295" s="14" t="s">
        <v>34</v>
      </c>
      <c r="AX295" s="14" t="s">
        <v>76</v>
      </c>
      <c r="AY295" s="265" t="s">
        <v>166</v>
      </c>
    </row>
    <row r="296" s="14" customFormat="1">
      <c r="A296" s="14"/>
      <c r="B296" s="255"/>
      <c r="C296" s="256"/>
      <c r="D296" s="246" t="s">
        <v>178</v>
      </c>
      <c r="E296" s="257" t="s">
        <v>1</v>
      </c>
      <c r="F296" s="258" t="s">
        <v>1709</v>
      </c>
      <c r="G296" s="256"/>
      <c r="H296" s="259">
        <v>0.035999999999999997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178</v>
      </c>
      <c r="AU296" s="265" t="s">
        <v>85</v>
      </c>
      <c r="AV296" s="14" t="s">
        <v>85</v>
      </c>
      <c r="AW296" s="14" t="s">
        <v>34</v>
      </c>
      <c r="AX296" s="14" t="s">
        <v>76</v>
      </c>
      <c r="AY296" s="265" t="s">
        <v>166</v>
      </c>
    </row>
    <row r="297" s="2" customFormat="1" ht="36" customHeight="1">
      <c r="A297" s="38"/>
      <c r="B297" s="39"/>
      <c r="C297" s="226" t="s">
        <v>931</v>
      </c>
      <c r="D297" s="226" t="s">
        <v>169</v>
      </c>
      <c r="E297" s="227" t="s">
        <v>1710</v>
      </c>
      <c r="F297" s="228" t="s">
        <v>1711</v>
      </c>
      <c r="G297" s="229" t="s">
        <v>373</v>
      </c>
      <c r="H297" s="230">
        <v>0.053999999999999999</v>
      </c>
      <c r="I297" s="231"/>
      <c r="J297" s="232">
        <f>ROUND(I297*H297,2)</f>
        <v>0</v>
      </c>
      <c r="K297" s="228" t="s">
        <v>173</v>
      </c>
      <c r="L297" s="44"/>
      <c r="M297" s="233" t="s">
        <v>1</v>
      </c>
      <c r="N297" s="234" t="s">
        <v>41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567</v>
      </c>
      <c r="AT297" s="237" t="s">
        <v>169</v>
      </c>
      <c r="AU297" s="237" t="s">
        <v>85</v>
      </c>
      <c r="AY297" s="17" t="s">
        <v>166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83</v>
      </c>
      <c r="BK297" s="238">
        <f>ROUND(I297*H297,2)</f>
        <v>0</v>
      </c>
      <c r="BL297" s="17" t="s">
        <v>567</v>
      </c>
      <c r="BM297" s="237" t="s">
        <v>1712</v>
      </c>
    </row>
    <row r="298" s="2" customFormat="1">
      <c r="A298" s="38"/>
      <c r="B298" s="39"/>
      <c r="C298" s="40"/>
      <c r="D298" s="239" t="s">
        <v>176</v>
      </c>
      <c r="E298" s="40"/>
      <c r="F298" s="240" t="s">
        <v>1713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176</v>
      </c>
      <c r="AU298" s="17" t="s">
        <v>85</v>
      </c>
    </row>
    <row r="299" s="14" customFormat="1">
      <c r="A299" s="14"/>
      <c r="B299" s="255"/>
      <c r="C299" s="256"/>
      <c r="D299" s="246" t="s">
        <v>178</v>
      </c>
      <c r="E299" s="257" t="s">
        <v>1</v>
      </c>
      <c r="F299" s="258" t="s">
        <v>1714</v>
      </c>
      <c r="G299" s="256"/>
      <c r="H299" s="259">
        <v>0.053999999999999999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5" t="s">
        <v>178</v>
      </c>
      <c r="AU299" s="265" t="s">
        <v>85</v>
      </c>
      <c r="AV299" s="14" t="s">
        <v>85</v>
      </c>
      <c r="AW299" s="14" t="s">
        <v>34</v>
      </c>
      <c r="AX299" s="14" t="s">
        <v>83</v>
      </c>
      <c r="AY299" s="265" t="s">
        <v>166</v>
      </c>
    </row>
    <row r="300" s="2" customFormat="1" ht="26.4" customHeight="1">
      <c r="A300" s="38"/>
      <c r="B300" s="39"/>
      <c r="C300" s="226" t="s">
        <v>935</v>
      </c>
      <c r="D300" s="226" t="s">
        <v>169</v>
      </c>
      <c r="E300" s="227" t="s">
        <v>1715</v>
      </c>
      <c r="F300" s="228" t="s">
        <v>1716</v>
      </c>
      <c r="G300" s="229" t="s">
        <v>373</v>
      </c>
      <c r="H300" s="230">
        <v>0.053999999999999999</v>
      </c>
      <c r="I300" s="231"/>
      <c r="J300" s="232">
        <f>ROUND(I300*H300,2)</f>
        <v>0</v>
      </c>
      <c r="K300" s="228" t="s">
        <v>173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567</v>
      </c>
      <c r="AT300" s="237" t="s">
        <v>169</v>
      </c>
      <c r="AU300" s="237" t="s">
        <v>85</v>
      </c>
      <c r="AY300" s="17" t="s">
        <v>166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567</v>
      </c>
      <c r="BM300" s="237" t="s">
        <v>1717</v>
      </c>
    </row>
    <row r="301" s="2" customFormat="1">
      <c r="A301" s="38"/>
      <c r="B301" s="39"/>
      <c r="C301" s="40"/>
      <c r="D301" s="239" t="s">
        <v>176</v>
      </c>
      <c r="E301" s="40"/>
      <c r="F301" s="240" t="s">
        <v>1718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176</v>
      </c>
      <c r="AU301" s="17" t="s">
        <v>85</v>
      </c>
    </row>
    <row r="302" s="2" customFormat="1" ht="55.2" customHeight="1">
      <c r="A302" s="38"/>
      <c r="B302" s="39"/>
      <c r="C302" s="226" t="s">
        <v>939</v>
      </c>
      <c r="D302" s="226" t="s">
        <v>169</v>
      </c>
      <c r="E302" s="227" t="s">
        <v>1719</v>
      </c>
      <c r="F302" s="228" t="s">
        <v>1720</v>
      </c>
      <c r="G302" s="229" t="s">
        <v>373</v>
      </c>
      <c r="H302" s="230">
        <v>0.053999999999999999</v>
      </c>
      <c r="I302" s="231"/>
      <c r="J302" s="232">
        <f>ROUND(I302*H302,2)</f>
        <v>0</v>
      </c>
      <c r="K302" s="228" t="s">
        <v>173</v>
      </c>
      <c r="L302" s="44"/>
      <c r="M302" s="233" t="s">
        <v>1</v>
      </c>
      <c r="N302" s="234" t="s">
        <v>41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567</v>
      </c>
      <c r="AT302" s="237" t="s">
        <v>169</v>
      </c>
      <c r="AU302" s="237" t="s">
        <v>85</v>
      </c>
      <c r="AY302" s="17" t="s">
        <v>166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567</v>
      </c>
      <c r="BM302" s="237" t="s">
        <v>1721</v>
      </c>
    </row>
    <row r="303" s="2" customFormat="1">
      <c r="A303" s="38"/>
      <c r="B303" s="39"/>
      <c r="C303" s="40"/>
      <c r="D303" s="239" t="s">
        <v>176</v>
      </c>
      <c r="E303" s="40"/>
      <c r="F303" s="240" t="s">
        <v>1722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176</v>
      </c>
      <c r="AU303" s="17" t="s">
        <v>85</v>
      </c>
    </row>
    <row r="304" s="14" customFormat="1">
      <c r="A304" s="14"/>
      <c r="B304" s="255"/>
      <c r="C304" s="256"/>
      <c r="D304" s="246" t="s">
        <v>178</v>
      </c>
      <c r="E304" s="257" t="s">
        <v>1</v>
      </c>
      <c r="F304" s="258" t="s">
        <v>1714</v>
      </c>
      <c r="G304" s="256"/>
      <c r="H304" s="259">
        <v>0.053999999999999999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178</v>
      </c>
      <c r="AU304" s="265" t="s">
        <v>85</v>
      </c>
      <c r="AV304" s="14" t="s">
        <v>85</v>
      </c>
      <c r="AW304" s="14" t="s">
        <v>34</v>
      </c>
      <c r="AX304" s="14" t="s">
        <v>83</v>
      </c>
      <c r="AY304" s="265" t="s">
        <v>166</v>
      </c>
    </row>
    <row r="305" s="2" customFormat="1" ht="36" customHeight="1">
      <c r="A305" s="38"/>
      <c r="B305" s="39"/>
      <c r="C305" s="226" t="s">
        <v>1723</v>
      </c>
      <c r="D305" s="226" t="s">
        <v>169</v>
      </c>
      <c r="E305" s="227" t="s">
        <v>1724</v>
      </c>
      <c r="F305" s="228" t="s">
        <v>1725</v>
      </c>
      <c r="G305" s="229" t="s">
        <v>198</v>
      </c>
      <c r="H305" s="230">
        <v>29</v>
      </c>
      <c r="I305" s="231"/>
      <c r="J305" s="232">
        <f>ROUND(I305*H305,2)</f>
        <v>0</v>
      </c>
      <c r="K305" s="228" t="s">
        <v>173</v>
      </c>
      <c r="L305" s="44"/>
      <c r="M305" s="233" t="s">
        <v>1</v>
      </c>
      <c r="N305" s="234" t="s">
        <v>41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0.00024000000000000001</v>
      </c>
      <c r="T305" s="236">
        <f>S305*H305</f>
        <v>0.00696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201</v>
      </c>
      <c r="AT305" s="237" t="s">
        <v>169</v>
      </c>
      <c r="AU305" s="237" t="s">
        <v>85</v>
      </c>
      <c r="AY305" s="17" t="s">
        <v>166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201</v>
      </c>
      <c r="BM305" s="237" t="s">
        <v>1726</v>
      </c>
    </row>
    <row r="306" s="2" customFormat="1">
      <c r="A306" s="38"/>
      <c r="B306" s="39"/>
      <c r="C306" s="40"/>
      <c r="D306" s="239" t="s">
        <v>176</v>
      </c>
      <c r="E306" s="40"/>
      <c r="F306" s="240" t="s">
        <v>1727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176</v>
      </c>
      <c r="AU306" s="17" t="s">
        <v>85</v>
      </c>
    </row>
    <row r="307" s="14" customFormat="1">
      <c r="A307" s="14"/>
      <c r="B307" s="255"/>
      <c r="C307" s="256"/>
      <c r="D307" s="246" t="s">
        <v>178</v>
      </c>
      <c r="E307" s="257" t="s">
        <v>1</v>
      </c>
      <c r="F307" s="258" t="s">
        <v>1728</v>
      </c>
      <c r="G307" s="256"/>
      <c r="H307" s="259">
        <v>29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178</v>
      </c>
      <c r="AU307" s="265" t="s">
        <v>85</v>
      </c>
      <c r="AV307" s="14" t="s">
        <v>85</v>
      </c>
      <c r="AW307" s="14" t="s">
        <v>34</v>
      </c>
      <c r="AX307" s="14" t="s">
        <v>76</v>
      </c>
      <c r="AY307" s="265" t="s">
        <v>166</v>
      </c>
    </row>
    <row r="308" s="12" customFormat="1" ht="22.8" customHeight="1">
      <c r="A308" s="12"/>
      <c r="B308" s="210"/>
      <c r="C308" s="211"/>
      <c r="D308" s="212" t="s">
        <v>75</v>
      </c>
      <c r="E308" s="224" t="s">
        <v>1729</v>
      </c>
      <c r="F308" s="224" t="s">
        <v>1730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SUM(P309:P314)</f>
        <v>0</v>
      </c>
      <c r="Q308" s="218"/>
      <c r="R308" s="219">
        <f>SUM(R309:R314)</f>
        <v>0</v>
      </c>
      <c r="S308" s="218"/>
      <c r="T308" s="220">
        <f>SUM(T309:T314)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85</v>
      </c>
      <c r="AT308" s="222" t="s">
        <v>75</v>
      </c>
      <c r="AU308" s="222" t="s">
        <v>83</v>
      </c>
      <c r="AY308" s="221" t="s">
        <v>166</v>
      </c>
      <c r="BK308" s="223">
        <f>SUM(BK309:BK314)</f>
        <v>0</v>
      </c>
    </row>
    <row r="309" s="2" customFormat="1" ht="26.4" customHeight="1">
      <c r="A309" s="38"/>
      <c r="B309" s="39"/>
      <c r="C309" s="226" t="s">
        <v>1731</v>
      </c>
      <c r="D309" s="226" t="s">
        <v>169</v>
      </c>
      <c r="E309" s="227" t="s">
        <v>1732</v>
      </c>
      <c r="F309" s="228" t="s">
        <v>1733</v>
      </c>
      <c r="G309" s="229" t="s">
        <v>198</v>
      </c>
      <c r="H309" s="230">
        <v>2</v>
      </c>
      <c r="I309" s="231"/>
      <c r="J309" s="232">
        <f>ROUND(I309*H309,2)</f>
        <v>0</v>
      </c>
      <c r="K309" s="228" t="s">
        <v>173</v>
      </c>
      <c r="L309" s="44"/>
      <c r="M309" s="233" t="s">
        <v>1</v>
      </c>
      <c r="N309" s="234" t="s">
        <v>41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201</v>
      </c>
      <c r="AT309" s="237" t="s">
        <v>169</v>
      </c>
      <c r="AU309" s="237" t="s">
        <v>85</v>
      </c>
      <c r="AY309" s="17" t="s">
        <v>166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83</v>
      </c>
      <c r="BK309" s="238">
        <f>ROUND(I309*H309,2)</f>
        <v>0</v>
      </c>
      <c r="BL309" s="17" t="s">
        <v>201</v>
      </c>
      <c r="BM309" s="237" t="s">
        <v>1734</v>
      </c>
    </row>
    <row r="310" s="2" customFormat="1">
      <c r="A310" s="38"/>
      <c r="B310" s="39"/>
      <c r="C310" s="40"/>
      <c r="D310" s="239" t="s">
        <v>176</v>
      </c>
      <c r="E310" s="40"/>
      <c r="F310" s="240" t="s">
        <v>1735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176</v>
      </c>
      <c r="AU310" s="17" t="s">
        <v>85</v>
      </c>
    </row>
    <row r="311" s="14" customFormat="1">
      <c r="A311" s="14"/>
      <c r="B311" s="255"/>
      <c r="C311" s="256"/>
      <c r="D311" s="246" t="s">
        <v>178</v>
      </c>
      <c r="E311" s="257" t="s">
        <v>1</v>
      </c>
      <c r="F311" s="258" t="s">
        <v>1736</v>
      </c>
      <c r="G311" s="256"/>
      <c r="H311" s="259">
        <v>2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178</v>
      </c>
      <c r="AU311" s="265" t="s">
        <v>85</v>
      </c>
      <c r="AV311" s="14" t="s">
        <v>85</v>
      </c>
      <c r="AW311" s="14" t="s">
        <v>34</v>
      </c>
      <c r="AX311" s="14" t="s">
        <v>83</v>
      </c>
      <c r="AY311" s="265" t="s">
        <v>166</v>
      </c>
    </row>
    <row r="312" s="2" customFormat="1" ht="40.8" customHeight="1">
      <c r="A312" s="38"/>
      <c r="B312" s="39"/>
      <c r="C312" s="226" t="s">
        <v>1737</v>
      </c>
      <c r="D312" s="226" t="s">
        <v>169</v>
      </c>
      <c r="E312" s="227" t="s">
        <v>1738</v>
      </c>
      <c r="F312" s="228" t="s">
        <v>1739</v>
      </c>
      <c r="G312" s="229" t="s">
        <v>198</v>
      </c>
      <c r="H312" s="230">
        <v>6</v>
      </c>
      <c r="I312" s="231"/>
      <c r="J312" s="232">
        <f>ROUND(I312*H312,2)</f>
        <v>0</v>
      </c>
      <c r="K312" s="228" t="s">
        <v>173</v>
      </c>
      <c r="L312" s="44"/>
      <c r="M312" s="233" t="s">
        <v>1</v>
      </c>
      <c r="N312" s="234" t="s">
        <v>41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201</v>
      </c>
      <c r="AT312" s="237" t="s">
        <v>169</v>
      </c>
      <c r="AU312" s="237" t="s">
        <v>85</v>
      </c>
      <c r="AY312" s="17" t="s">
        <v>166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83</v>
      </c>
      <c r="BK312" s="238">
        <f>ROUND(I312*H312,2)</f>
        <v>0</v>
      </c>
      <c r="BL312" s="17" t="s">
        <v>201</v>
      </c>
      <c r="BM312" s="237" t="s">
        <v>1740</v>
      </c>
    </row>
    <row r="313" s="2" customFormat="1">
      <c r="A313" s="38"/>
      <c r="B313" s="39"/>
      <c r="C313" s="40"/>
      <c r="D313" s="239" t="s">
        <v>176</v>
      </c>
      <c r="E313" s="40"/>
      <c r="F313" s="240" t="s">
        <v>1741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176</v>
      </c>
      <c r="AU313" s="17" t="s">
        <v>85</v>
      </c>
    </row>
    <row r="314" s="14" customFormat="1">
      <c r="A314" s="14"/>
      <c r="B314" s="255"/>
      <c r="C314" s="256"/>
      <c r="D314" s="246" t="s">
        <v>178</v>
      </c>
      <c r="E314" s="257" t="s">
        <v>1</v>
      </c>
      <c r="F314" s="258" t="s">
        <v>1742</v>
      </c>
      <c r="G314" s="256"/>
      <c r="H314" s="259">
        <v>6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5" t="s">
        <v>178</v>
      </c>
      <c r="AU314" s="265" t="s">
        <v>85</v>
      </c>
      <c r="AV314" s="14" t="s">
        <v>85</v>
      </c>
      <c r="AW314" s="14" t="s">
        <v>34</v>
      </c>
      <c r="AX314" s="14" t="s">
        <v>83</v>
      </c>
      <c r="AY314" s="265" t="s">
        <v>166</v>
      </c>
    </row>
    <row r="315" s="12" customFormat="1" ht="22.8" customHeight="1">
      <c r="A315" s="12"/>
      <c r="B315" s="210"/>
      <c r="C315" s="211"/>
      <c r="D315" s="212" t="s">
        <v>75</v>
      </c>
      <c r="E315" s="224" t="s">
        <v>1743</v>
      </c>
      <c r="F315" s="224" t="s">
        <v>1744</v>
      </c>
      <c r="G315" s="211"/>
      <c r="H315" s="211"/>
      <c r="I315" s="214"/>
      <c r="J315" s="225">
        <f>BK315</f>
        <v>0</v>
      </c>
      <c r="K315" s="211"/>
      <c r="L315" s="216"/>
      <c r="M315" s="217"/>
      <c r="N315" s="218"/>
      <c r="O315" s="218"/>
      <c r="P315" s="219">
        <f>SUM(P316:P333)</f>
        <v>0</v>
      </c>
      <c r="Q315" s="218"/>
      <c r="R315" s="219">
        <f>SUM(R316:R333)</f>
        <v>0</v>
      </c>
      <c r="S315" s="218"/>
      <c r="T315" s="220">
        <f>SUM(T316:T333)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85</v>
      </c>
      <c r="AT315" s="222" t="s">
        <v>75</v>
      </c>
      <c r="AU315" s="222" t="s">
        <v>83</v>
      </c>
      <c r="AY315" s="221" t="s">
        <v>166</v>
      </c>
      <c r="BK315" s="223">
        <f>SUM(BK316:BK333)</f>
        <v>0</v>
      </c>
    </row>
    <row r="316" s="2" customFormat="1" ht="60" customHeight="1">
      <c r="A316" s="38"/>
      <c r="B316" s="39"/>
      <c r="C316" s="226" t="s">
        <v>1745</v>
      </c>
      <c r="D316" s="226" t="s">
        <v>169</v>
      </c>
      <c r="E316" s="227" t="s">
        <v>1746</v>
      </c>
      <c r="F316" s="228" t="s">
        <v>1747</v>
      </c>
      <c r="G316" s="229" t="s">
        <v>198</v>
      </c>
      <c r="H316" s="230">
        <v>1</v>
      </c>
      <c r="I316" s="231"/>
      <c r="J316" s="232">
        <f>ROUND(I316*H316,2)</f>
        <v>0</v>
      </c>
      <c r="K316" s="228" t="s">
        <v>173</v>
      </c>
      <c r="L316" s="44"/>
      <c r="M316" s="233" t="s">
        <v>1</v>
      </c>
      <c r="N316" s="234" t="s">
        <v>41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567</v>
      </c>
      <c r="AT316" s="237" t="s">
        <v>169</v>
      </c>
      <c r="AU316" s="237" t="s">
        <v>85</v>
      </c>
      <c r="AY316" s="17" t="s">
        <v>166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83</v>
      </c>
      <c r="BK316" s="238">
        <f>ROUND(I316*H316,2)</f>
        <v>0</v>
      </c>
      <c r="BL316" s="17" t="s">
        <v>567</v>
      </c>
      <c r="BM316" s="237" t="s">
        <v>1748</v>
      </c>
    </row>
    <row r="317" s="2" customFormat="1">
      <c r="A317" s="38"/>
      <c r="B317" s="39"/>
      <c r="C317" s="40"/>
      <c r="D317" s="239" t="s">
        <v>176</v>
      </c>
      <c r="E317" s="40"/>
      <c r="F317" s="240" t="s">
        <v>1749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176</v>
      </c>
      <c r="AU317" s="17" t="s">
        <v>85</v>
      </c>
    </row>
    <row r="318" s="2" customFormat="1" ht="24" customHeight="1">
      <c r="A318" s="38"/>
      <c r="B318" s="39"/>
      <c r="C318" s="226" t="s">
        <v>277</v>
      </c>
      <c r="D318" s="226" t="s">
        <v>169</v>
      </c>
      <c r="E318" s="227" t="s">
        <v>1750</v>
      </c>
      <c r="F318" s="228" t="s">
        <v>1751</v>
      </c>
      <c r="G318" s="229" t="s">
        <v>198</v>
      </c>
      <c r="H318" s="230">
        <v>1</v>
      </c>
      <c r="I318" s="231"/>
      <c r="J318" s="232">
        <f>ROUND(I318*H318,2)</f>
        <v>0</v>
      </c>
      <c r="K318" s="228" t="s">
        <v>173</v>
      </c>
      <c r="L318" s="44"/>
      <c r="M318" s="233" t="s">
        <v>1</v>
      </c>
      <c r="N318" s="234" t="s">
        <v>41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567</v>
      </c>
      <c r="AT318" s="237" t="s">
        <v>169</v>
      </c>
      <c r="AU318" s="237" t="s">
        <v>85</v>
      </c>
      <c r="AY318" s="17" t="s">
        <v>166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83</v>
      </c>
      <c r="BK318" s="238">
        <f>ROUND(I318*H318,2)</f>
        <v>0</v>
      </c>
      <c r="BL318" s="17" t="s">
        <v>567</v>
      </c>
      <c r="BM318" s="237" t="s">
        <v>1752</v>
      </c>
    </row>
    <row r="319" s="2" customFormat="1">
      <c r="A319" s="38"/>
      <c r="B319" s="39"/>
      <c r="C319" s="40"/>
      <c r="D319" s="239" t="s">
        <v>176</v>
      </c>
      <c r="E319" s="40"/>
      <c r="F319" s="240" t="s">
        <v>1753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176</v>
      </c>
      <c r="AU319" s="17" t="s">
        <v>85</v>
      </c>
    </row>
    <row r="320" s="14" customFormat="1">
      <c r="A320" s="14"/>
      <c r="B320" s="255"/>
      <c r="C320" s="256"/>
      <c r="D320" s="246" t="s">
        <v>178</v>
      </c>
      <c r="E320" s="257" t="s">
        <v>1</v>
      </c>
      <c r="F320" s="258" t="s">
        <v>83</v>
      </c>
      <c r="G320" s="256"/>
      <c r="H320" s="259">
        <v>1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178</v>
      </c>
      <c r="AU320" s="265" t="s">
        <v>85</v>
      </c>
      <c r="AV320" s="14" t="s">
        <v>85</v>
      </c>
      <c r="AW320" s="14" t="s">
        <v>34</v>
      </c>
      <c r="AX320" s="14" t="s">
        <v>83</v>
      </c>
      <c r="AY320" s="265" t="s">
        <v>166</v>
      </c>
    </row>
    <row r="321" s="2" customFormat="1" ht="16.5" customHeight="1">
      <c r="A321" s="38"/>
      <c r="B321" s="39"/>
      <c r="C321" s="226" t="s">
        <v>323</v>
      </c>
      <c r="D321" s="226" t="s">
        <v>169</v>
      </c>
      <c r="E321" s="227" t="s">
        <v>1754</v>
      </c>
      <c r="F321" s="228" t="s">
        <v>1755</v>
      </c>
      <c r="G321" s="229" t="s">
        <v>1032</v>
      </c>
      <c r="H321" s="230">
        <v>10</v>
      </c>
      <c r="I321" s="231"/>
      <c r="J321" s="232">
        <f>ROUND(I321*H321,2)</f>
        <v>0</v>
      </c>
      <c r="K321" s="228" t="s">
        <v>1</v>
      </c>
      <c r="L321" s="44"/>
      <c r="M321" s="233" t="s">
        <v>1</v>
      </c>
      <c r="N321" s="234" t="s">
        <v>41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911</v>
      </c>
      <c r="AT321" s="237" t="s">
        <v>169</v>
      </c>
      <c r="AU321" s="237" t="s">
        <v>85</v>
      </c>
      <c r="AY321" s="17" t="s">
        <v>166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911</v>
      </c>
      <c r="BM321" s="237" t="s">
        <v>1756</v>
      </c>
    </row>
    <row r="322" s="14" customFormat="1">
      <c r="A322" s="14"/>
      <c r="B322" s="255"/>
      <c r="C322" s="256"/>
      <c r="D322" s="246" t="s">
        <v>178</v>
      </c>
      <c r="E322" s="257" t="s">
        <v>1</v>
      </c>
      <c r="F322" s="258" t="s">
        <v>254</v>
      </c>
      <c r="G322" s="256"/>
      <c r="H322" s="259">
        <v>10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178</v>
      </c>
      <c r="AU322" s="265" t="s">
        <v>85</v>
      </c>
      <c r="AV322" s="14" t="s">
        <v>85</v>
      </c>
      <c r="AW322" s="14" t="s">
        <v>34</v>
      </c>
      <c r="AX322" s="14" t="s">
        <v>83</v>
      </c>
      <c r="AY322" s="265" t="s">
        <v>166</v>
      </c>
    </row>
    <row r="323" s="2" customFormat="1" ht="16.5" customHeight="1">
      <c r="A323" s="38"/>
      <c r="B323" s="39"/>
      <c r="C323" s="226" t="s">
        <v>329</v>
      </c>
      <c r="D323" s="226" t="s">
        <v>169</v>
      </c>
      <c r="E323" s="227" t="s">
        <v>1757</v>
      </c>
      <c r="F323" s="228" t="s">
        <v>1758</v>
      </c>
      <c r="G323" s="229" t="s">
        <v>1032</v>
      </c>
      <c r="H323" s="230">
        <v>4</v>
      </c>
      <c r="I323" s="231"/>
      <c r="J323" s="232">
        <f>ROUND(I323*H323,2)</f>
        <v>0</v>
      </c>
      <c r="K323" s="228" t="s">
        <v>1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1371</v>
      </c>
      <c r="AT323" s="237" t="s">
        <v>169</v>
      </c>
      <c r="AU323" s="237" t="s">
        <v>85</v>
      </c>
      <c r="AY323" s="17" t="s">
        <v>166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1371</v>
      </c>
      <c r="BM323" s="237" t="s">
        <v>1759</v>
      </c>
    </row>
    <row r="324" s="14" customFormat="1">
      <c r="A324" s="14"/>
      <c r="B324" s="255"/>
      <c r="C324" s="256"/>
      <c r="D324" s="246" t="s">
        <v>178</v>
      </c>
      <c r="E324" s="257" t="s">
        <v>1</v>
      </c>
      <c r="F324" s="258" t="s">
        <v>174</v>
      </c>
      <c r="G324" s="256"/>
      <c r="H324" s="259">
        <v>4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5" t="s">
        <v>178</v>
      </c>
      <c r="AU324" s="265" t="s">
        <v>85</v>
      </c>
      <c r="AV324" s="14" t="s">
        <v>85</v>
      </c>
      <c r="AW324" s="14" t="s">
        <v>34</v>
      </c>
      <c r="AX324" s="14" t="s">
        <v>83</v>
      </c>
      <c r="AY324" s="265" t="s">
        <v>166</v>
      </c>
    </row>
    <row r="325" s="2" customFormat="1" ht="55.2" customHeight="1">
      <c r="A325" s="38"/>
      <c r="B325" s="39"/>
      <c r="C325" s="226" t="s">
        <v>335</v>
      </c>
      <c r="D325" s="226" t="s">
        <v>169</v>
      </c>
      <c r="E325" s="227" t="s">
        <v>1760</v>
      </c>
      <c r="F325" s="228" t="s">
        <v>1761</v>
      </c>
      <c r="G325" s="229" t="s">
        <v>1032</v>
      </c>
      <c r="H325" s="230">
        <v>4</v>
      </c>
      <c r="I325" s="231"/>
      <c r="J325" s="232">
        <f>ROUND(I325*H325,2)</f>
        <v>0</v>
      </c>
      <c r="K325" s="228" t="s">
        <v>1</v>
      </c>
      <c r="L325" s="44"/>
      <c r="M325" s="233" t="s">
        <v>1</v>
      </c>
      <c r="N325" s="234" t="s">
        <v>41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567</v>
      </c>
      <c r="AT325" s="237" t="s">
        <v>169</v>
      </c>
      <c r="AU325" s="237" t="s">
        <v>85</v>
      </c>
      <c r="AY325" s="17" t="s">
        <v>166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567</v>
      </c>
      <c r="BM325" s="237" t="s">
        <v>1762</v>
      </c>
    </row>
    <row r="326" s="14" customFormat="1">
      <c r="A326" s="14"/>
      <c r="B326" s="255"/>
      <c r="C326" s="256"/>
      <c r="D326" s="246" t="s">
        <v>178</v>
      </c>
      <c r="E326" s="257" t="s">
        <v>1</v>
      </c>
      <c r="F326" s="258" t="s">
        <v>174</v>
      </c>
      <c r="G326" s="256"/>
      <c r="H326" s="259">
        <v>4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178</v>
      </c>
      <c r="AU326" s="265" t="s">
        <v>85</v>
      </c>
      <c r="AV326" s="14" t="s">
        <v>85</v>
      </c>
      <c r="AW326" s="14" t="s">
        <v>34</v>
      </c>
      <c r="AX326" s="14" t="s">
        <v>83</v>
      </c>
      <c r="AY326" s="265" t="s">
        <v>166</v>
      </c>
    </row>
    <row r="327" s="2" customFormat="1" ht="26.4" customHeight="1">
      <c r="A327" s="38"/>
      <c r="B327" s="39"/>
      <c r="C327" s="226" t="s">
        <v>207</v>
      </c>
      <c r="D327" s="226" t="s">
        <v>169</v>
      </c>
      <c r="E327" s="227" t="s">
        <v>1763</v>
      </c>
      <c r="F327" s="228" t="s">
        <v>1764</v>
      </c>
      <c r="G327" s="229" t="s">
        <v>1765</v>
      </c>
      <c r="H327" s="230">
        <v>330</v>
      </c>
      <c r="I327" s="231"/>
      <c r="J327" s="232">
        <f>ROUND(I327*H327,2)</f>
        <v>0</v>
      </c>
      <c r="K327" s="228" t="s">
        <v>1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201</v>
      </c>
      <c r="AT327" s="237" t="s">
        <v>169</v>
      </c>
      <c r="AU327" s="237" t="s">
        <v>85</v>
      </c>
      <c r="AY327" s="17" t="s">
        <v>166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201</v>
      </c>
      <c r="BM327" s="237" t="s">
        <v>1766</v>
      </c>
    </row>
    <row r="328" s="14" customFormat="1">
      <c r="A328" s="14"/>
      <c r="B328" s="255"/>
      <c r="C328" s="256"/>
      <c r="D328" s="246" t="s">
        <v>178</v>
      </c>
      <c r="E328" s="257" t="s">
        <v>1</v>
      </c>
      <c r="F328" s="258" t="s">
        <v>1767</v>
      </c>
      <c r="G328" s="256"/>
      <c r="H328" s="259">
        <v>330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178</v>
      </c>
      <c r="AU328" s="265" t="s">
        <v>85</v>
      </c>
      <c r="AV328" s="14" t="s">
        <v>85</v>
      </c>
      <c r="AW328" s="14" t="s">
        <v>34</v>
      </c>
      <c r="AX328" s="14" t="s">
        <v>76</v>
      </c>
      <c r="AY328" s="265" t="s">
        <v>166</v>
      </c>
    </row>
    <row r="329" s="2" customFormat="1" ht="16.5" customHeight="1">
      <c r="A329" s="38"/>
      <c r="B329" s="39"/>
      <c r="C329" s="226" t="s">
        <v>254</v>
      </c>
      <c r="D329" s="226" t="s">
        <v>169</v>
      </c>
      <c r="E329" s="227" t="s">
        <v>1768</v>
      </c>
      <c r="F329" s="228" t="s">
        <v>1769</v>
      </c>
      <c r="G329" s="229" t="s">
        <v>198</v>
      </c>
      <c r="H329" s="230">
        <v>1</v>
      </c>
      <c r="I329" s="231"/>
      <c r="J329" s="232">
        <f>ROUND(I329*H329,2)</f>
        <v>0</v>
      </c>
      <c r="K329" s="228" t="s">
        <v>1</v>
      </c>
      <c r="L329" s="44"/>
      <c r="M329" s="233" t="s">
        <v>1</v>
      </c>
      <c r="N329" s="234" t="s">
        <v>41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201</v>
      </c>
      <c r="AT329" s="237" t="s">
        <v>169</v>
      </c>
      <c r="AU329" s="237" t="s">
        <v>85</v>
      </c>
      <c r="AY329" s="17" t="s">
        <v>166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83</v>
      </c>
      <c r="BK329" s="238">
        <f>ROUND(I329*H329,2)</f>
        <v>0</v>
      </c>
      <c r="BL329" s="17" t="s">
        <v>201</v>
      </c>
      <c r="BM329" s="237" t="s">
        <v>1770</v>
      </c>
    </row>
    <row r="330" s="14" customFormat="1">
      <c r="A330" s="14"/>
      <c r="B330" s="255"/>
      <c r="C330" s="256"/>
      <c r="D330" s="246" t="s">
        <v>178</v>
      </c>
      <c r="E330" s="257" t="s">
        <v>1</v>
      </c>
      <c r="F330" s="258" t="s">
        <v>83</v>
      </c>
      <c r="G330" s="256"/>
      <c r="H330" s="259">
        <v>1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5" t="s">
        <v>178</v>
      </c>
      <c r="AU330" s="265" t="s">
        <v>85</v>
      </c>
      <c r="AV330" s="14" t="s">
        <v>85</v>
      </c>
      <c r="AW330" s="14" t="s">
        <v>34</v>
      </c>
      <c r="AX330" s="14" t="s">
        <v>76</v>
      </c>
      <c r="AY330" s="265" t="s">
        <v>166</v>
      </c>
    </row>
    <row r="331" s="2" customFormat="1" ht="16.5" customHeight="1">
      <c r="A331" s="38"/>
      <c r="B331" s="39"/>
      <c r="C331" s="226" t="s">
        <v>261</v>
      </c>
      <c r="D331" s="226" t="s">
        <v>169</v>
      </c>
      <c r="E331" s="227" t="s">
        <v>1771</v>
      </c>
      <c r="F331" s="228" t="s">
        <v>1772</v>
      </c>
      <c r="G331" s="229" t="s">
        <v>1032</v>
      </c>
      <c r="H331" s="230">
        <v>3</v>
      </c>
      <c r="I331" s="231"/>
      <c r="J331" s="232">
        <f>ROUND(I331*H331,2)</f>
        <v>0</v>
      </c>
      <c r="K331" s="228" t="s">
        <v>1501</v>
      </c>
      <c r="L331" s="44"/>
      <c r="M331" s="233" t="s">
        <v>1</v>
      </c>
      <c r="N331" s="234" t="s">
        <v>41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1371</v>
      </c>
      <c r="AT331" s="237" t="s">
        <v>169</v>
      </c>
      <c r="AU331" s="237" t="s">
        <v>85</v>
      </c>
      <c r="AY331" s="17" t="s">
        <v>166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1371</v>
      </c>
      <c r="BM331" s="237" t="s">
        <v>1773</v>
      </c>
    </row>
    <row r="332" s="2" customFormat="1">
      <c r="A332" s="38"/>
      <c r="B332" s="39"/>
      <c r="C332" s="40"/>
      <c r="D332" s="239" t="s">
        <v>176</v>
      </c>
      <c r="E332" s="40"/>
      <c r="F332" s="240" t="s">
        <v>1774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176</v>
      </c>
      <c r="AU332" s="17" t="s">
        <v>85</v>
      </c>
    </row>
    <row r="333" s="14" customFormat="1">
      <c r="A333" s="14"/>
      <c r="B333" s="255"/>
      <c r="C333" s="256"/>
      <c r="D333" s="246" t="s">
        <v>178</v>
      </c>
      <c r="E333" s="257" t="s">
        <v>1</v>
      </c>
      <c r="F333" s="258" t="s">
        <v>1775</v>
      </c>
      <c r="G333" s="256"/>
      <c r="H333" s="259">
        <v>3</v>
      </c>
      <c r="I333" s="260"/>
      <c r="J333" s="256"/>
      <c r="K333" s="256"/>
      <c r="L333" s="261"/>
      <c r="M333" s="297"/>
      <c r="N333" s="298"/>
      <c r="O333" s="298"/>
      <c r="P333" s="298"/>
      <c r="Q333" s="298"/>
      <c r="R333" s="298"/>
      <c r="S333" s="298"/>
      <c r="T333" s="29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5" t="s">
        <v>178</v>
      </c>
      <c r="AU333" s="265" t="s">
        <v>85</v>
      </c>
      <c r="AV333" s="14" t="s">
        <v>85</v>
      </c>
      <c r="AW333" s="14" t="s">
        <v>34</v>
      </c>
      <c r="AX333" s="14" t="s">
        <v>83</v>
      </c>
      <c r="AY333" s="265" t="s">
        <v>166</v>
      </c>
    </row>
    <row r="334" s="2" customFormat="1" ht="6.96" customHeight="1">
      <c r="A334" s="38"/>
      <c r="B334" s="66"/>
      <c r="C334" s="67"/>
      <c r="D334" s="67"/>
      <c r="E334" s="67"/>
      <c r="F334" s="67"/>
      <c r="G334" s="67"/>
      <c r="H334" s="67"/>
      <c r="I334" s="67"/>
      <c r="J334" s="67"/>
      <c r="K334" s="67"/>
      <c r="L334" s="44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sheetProtection sheet="1" autoFilter="0" formatColumns="0" formatRows="0" objects="1" scenarios="1" spinCount="100000" saltValue="JUHYXa2Qo8/2TBINEU5f8w3J17x+5ZxzLZQlSMwsHn4bum8ny/B1NKGezVEaSkwxkfJFW3hkCDYRbTWqARhMWw==" hashValue="2WxdUBWxvbIp5Em2hFushblkKYU2uu3xzjws2XS1nQTW8FhT4UpPUIV6rkwKiqDgFLplmoSXapTsJcxRnqx98g==" algorithmName="SHA-512" password="CC35"/>
  <autoFilter ref="C128:K3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5" r:id="rId1" display="https://podminky.urs.cz/item/CS_URS_2024_01/741320105"/>
    <hyperlink ref="F139" r:id="rId2" display="https://podminky.urs.cz/item/CS_URS_2024_01/741320361"/>
    <hyperlink ref="F143" r:id="rId3" display="https://podminky.urs.cz/item/CS_URS_2024_01/741321003"/>
    <hyperlink ref="F147" r:id="rId4" display="https://podminky.urs.cz/item/CS_URS_2024_01/741231002"/>
    <hyperlink ref="F154" r:id="rId5" display="https://podminky.urs.cz/item/CS_URS_2024_01/741310101"/>
    <hyperlink ref="F160" r:id="rId6" display="https://podminky.urs.cz/item/CS_URS_2024_01/741310122"/>
    <hyperlink ref="F166" r:id="rId7" display="https://podminky.urs.cz/item/CS_URS_2024_01/741310203"/>
    <hyperlink ref="F171" r:id="rId8" display="https://podminky.urs.cz/item/CS_URS_2024_01/741313001"/>
    <hyperlink ref="F175" r:id="rId9" display="https://podminky.urs.cz/item/CS_URS_2024_01/741313082"/>
    <hyperlink ref="F179" r:id="rId10" display="https://podminky.urs.cz/item/CS_URS_2024_01/741313082"/>
    <hyperlink ref="F184" r:id="rId11" display="https://podminky.urs.cz/item/CS_URS_2024_01/741110513"/>
    <hyperlink ref="F188" r:id="rId12" display="https://podminky.urs.cz/item/CS_URS_2023_01/741110063"/>
    <hyperlink ref="F192" r:id="rId13" display="https://podminky.urs.cz/item/CS_URS_2024_01/741112002"/>
    <hyperlink ref="F196" r:id="rId14" display="https://podminky.urs.cz/item/CS_URS_2024_01/741112001"/>
    <hyperlink ref="F200" r:id="rId15" display="https://podminky.urs.cz/item/CS_URS_2024_01/741112201"/>
    <hyperlink ref="F204" r:id="rId16" display="https://podminky.urs.cz/item/CS_URS_2024_01/741112022"/>
    <hyperlink ref="F210" r:id="rId17" display="https://podminky.urs.cz/item/CS_URS_2024_01/741910611"/>
    <hyperlink ref="F214" r:id="rId18" display="https://podminky.urs.cz/item/CS_URS_2024_01/741420021"/>
    <hyperlink ref="F219" r:id="rId19" display="https://podminky.urs.cz/item/CS_URS_2024_01/741120201"/>
    <hyperlink ref="F223" r:id="rId20" display="https://podminky.urs.cz/item/CS_URS_2024_01/741122201"/>
    <hyperlink ref="F231" r:id="rId21" display="https://podminky.urs.cz/item/CS_URS_2024_01/741122211"/>
    <hyperlink ref="F235" r:id="rId22" display="https://podminky.urs.cz/item/CS_URS_2024_01/741122231"/>
    <hyperlink ref="F241" r:id="rId23" display="https://podminky.urs.cz/item/CS_URS_2024_01/741122611"/>
    <hyperlink ref="F243" r:id="rId24" display="https://podminky.urs.cz/item/CS_URS_2024_01/741130001"/>
    <hyperlink ref="F250" r:id="rId25" display="https://podminky.urs.cz/item/CS_URS_2024_01/741130004"/>
    <hyperlink ref="F256" r:id="rId26" display="https://podminky.urs.cz/item/CS_URS_2024_01/741372112"/>
    <hyperlink ref="F268" r:id="rId27" display="https://podminky.urs.cz/item/CS_URS_2024_01/741372101"/>
    <hyperlink ref="F272" r:id="rId28" display="https://podminky.urs.cz/item/CS_URS_2024_01/741372042"/>
    <hyperlink ref="F276" r:id="rId29" display="https://podminky.urs.cz/item/CS_URS_2024_01/741110511"/>
    <hyperlink ref="F280" r:id="rId30" display="https://podminky.urs.cz/item/CS_URS_2024_01/741350032"/>
    <hyperlink ref="F283" r:id="rId31" display="https://podminky.urs.cz/item/CS_URS_2024_01/468081311"/>
    <hyperlink ref="F286" r:id="rId32" display="https://podminky.urs.cz/item/CS_URS_2024_01/468094111"/>
    <hyperlink ref="F289" r:id="rId33" display="https://podminky.urs.cz/item/CS_URS_2024_01/468101411"/>
    <hyperlink ref="F292" r:id="rId34" display="https://podminky.urs.cz/item/CS_URS_2024_01/460941211"/>
    <hyperlink ref="F294" r:id="rId35" display="https://podminky.urs.cz/item/CS_URS_2024_01/469971111"/>
    <hyperlink ref="F298" r:id="rId36" display="https://podminky.urs.cz/item/CS_URS_2024_01/469971121"/>
    <hyperlink ref="F301" r:id="rId37" display="https://podminky.urs.cz/item/CS_URS_2024_01/469972111"/>
    <hyperlink ref="F303" r:id="rId38" display="https://podminky.urs.cz/item/CS_URS_2024_01/469973114"/>
    <hyperlink ref="F306" r:id="rId39" display="https://podminky.urs.cz/item/CS_URS_2024_01/763101811"/>
    <hyperlink ref="F310" r:id="rId40" display="https://podminky.urs.cz/item/CS_URS_2024_01/741374811"/>
    <hyperlink ref="F313" r:id="rId41" display="https://podminky.urs.cz/item/CS_URS_2024_01/741374853"/>
    <hyperlink ref="F317" r:id="rId42" display="https://podminky.urs.cz/item/CS_URS_2024_01/210280002"/>
    <hyperlink ref="F319" r:id="rId43" display="https://podminky.urs.cz/item/CS_URS_2024_01/210280101.1"/>
    <hyperlink ref="F332" r:id="rId44" display="https://podminky.urs.cz/item/CS_URS_2023_01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Pardubická nemocnice - pokladny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1776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27. 5. 2024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32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1777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ROUND((SUM(BE127:BE204)),  2)</f>
        <v>0</v>
      </c>
      <c r="G35" s="38"/>
      <c r="H35" s="38"/>
      <c r="I35" s="164">
        <v>0.20999999999999999</v>
      </c>
      <c r="J35" s="163">
        <f>ROUND(((SUM(BE127:BE204))*I35),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ROUND((SUM(BF127:BF204)),  2)</f>
        <v>0</v>
      </c>
      <c r="G36" s="38"/>
      <c r="H36" s="38"/>
      <c r="I36" s="164">
        <v>0.12</v>
      </c>
      <c r="J36" s="163">
        <f>ROUND(((SUM(BF127:BF204))*I36),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ROUND((SUM(BG127:BG204)),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ROUND((SUM(BH127:BH204)),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ROUND((SUM(BI127:BI204)),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Pardubická nemocnice - pokladny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D1.01.4h1 - Slaboproudá elektrotechnika – SK, EKV, DT, CCTV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Pardubice</v>
      </c>
      <c r="G91" s="40"/>
      <c r="H91" s="40"/>
      <c r="I91" s="32" t="s">
        <v>22</v>
      </c>
      <c r="J91" s="79" t="str">
        <f>IF(J14="","",J14)</f>
        <v>27. 5. 2024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7.9" customHeight="1">
      <c r="A93" s="38"/>
      <c r="B93" s="39"/>
      <c r="C93" s="32" t="s">
        <v>24</v>
      </c>
      <c r="D93" s="40"/>
      <c r="E93" s="40"/>
      <c r="F93" s="27" t="str">
        <f>E17</f>
        <v>Nemocnice Pardubického kraje a.s.</v>
      </c>
      <c r="G93" s="40"/>
      <c r="H93" s="40"/>
      <c r="I93" s="32" t="s">
        <v>30</v>
      </c>
      <c r="J93" s="36" t="str">
        <f>E23</f>
        <v>Penta Projekt s.r.o., Mrštíkova 12, Jihlava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32</v>
      </c>
      <c r="J94" s="36" t="str">
        <f>E26</f>
        <v>Jan Fikejs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1778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1779</v>
      </c>
      <c r="E100" s="191"/>
      <c r="F100" s="191"/>
      <c r="G100" s="191"/>
      <c r="H100" s="191"/>
      <c r="I100" s="191"/>
      <c r="J100" s="192">
        <f>J142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1780</v>
      </c>
      <c r="E101" s="191"/>
      <c r="F101" s="191"/>
      <c r="G101" s="191"/>
      <c r="H101" s="191"/>
      <c r="I101" s="191"/>
      <c r="J101" s="192">
        <f>J151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1781</v>
      </c>
      <c r="E102" s="191"/>
      <c r="F102" s="191"/>
      <c r="G102" s="191"/>
      <c r="H102" s="191"/>
      <c r="I102" s="191"/>
      <c r="J102" s="192">
        <f>J166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1782</v>
      </c>
      <c r="E103" s="191"/>
      <c r="F103" s="191"/>
      <c r="G103" s="191"/>
      <c r="H103" s="191"/>
      <c r="I103" s="191"/>
      <c r="J103" s="192">
        <f>J182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1783</v>
      </c>
      <c r="E104" s="191"/>
      <c r="F104" s="191"/>
      <c r="G104" s="191"/>
      <c r="H104" s="191"/>
      <c r="I104" s="191"/>
      <c r="J104" s="192">
        <f>J188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1784</v>
      </c>
      <c r="E105" s="191"/>
      <c r="F105" s="191"/>
      <c r="G105" s="191"/>
      <c r="H105" s="191"/>
      <c r="I105" s="191"/>
      <c r="J105" s="192">
        <f>J200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151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Pardubická nemocnice - pokladny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120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E11</f>
        <v>D1.01.4h1 - Slaboproudá elektrotechnika – SK, EKV, DT, CCTV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Pardubice</v>
      </c>
      <c r="G121" s="40"/>
      <c r="H121" s="40"/>
      <c r="I121" s="32" t="s">
        <v>22</v>
      </c>
      <c r="J121" s="79" t="str">
        <f>IF(J14="","",J14)</f>
        <v>27. 5. 2024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7.9" customHeight="1">
      <c r="A123" s="38"/>
      <c r="B123" s="39"/>
      <c r="C123" s="32" t="s">
        <v>24</v>
      </c>
      <c r="D123" s="40"/>
      <c r="E123" s="40"/>
      <c r="F123" s="27" t="str">
        <f>E17</f>
        <v>Nemocnice Pardubického kraje a.s.</v>
      </c>
      <c r="G123" s="40"/>
      <c r="H123" s="40"/>
      <c r="I123" s="32" t="s">
        <v>30</v>
      </c>
      <c r="J123" s="36" t="str">
        <f>E23</f>
        <v>Penta Projekt s.r.o., Mrštíkova 12, Jihlava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32</v>
      </c>
      <c r="J124" s="36" t="str">
        <f>E26</f>
        <v>Jan Fikejs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152</v>
      </c>
      <c r="D126" s="202" t="s">
        <v>61</v>
      </c>
      <c r="E126" s="202" t="s">
        <v>57</v>
      </c>
      <c r="F126" s="202" t="s">
        <v>58</v>
      </c>
      <c r="G126" s="202" t="s">
        <v>153</v>
      </c>
      <c r="H126" s="202" t="s">
        <v>154</v>
      </c>
      <c r="I126" s="202" t="s">
        <v>155</v>
      </c>
      <c r="J126" s="202" t="s">
        <v>125</v>
      </c>
      <c r="K126" s="203" t="s">
        <v>156</v>
      </c>
      <c r="L126" s="204"/>
      <c r="M126" s="100" t="s">
        <v>1</v>
      </c>
      <c r="N126" s="101" t="s">
        <v>40</v>
      </c>
      <c r="O126" s="101" t="s">
        <v>157</v>
      </c>
      <c r="P126" s="101" t="s">
        <v>158</v>
      </c>
      <c r="Q126" s="101" t="s">
        <v>159</v>
      </c>
      <c r="R126" s="101" t="s">
        <v>160</v>
      </c>
      <c r="S126" s="101" t="s">
        <v>161</v>
      </c>
      <c r="T126" s="102" t="s">
        <v>162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163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P128+P142+P151+P166+P182+P188+P200</f>
        <v>0</v>
      </c>
      <c r="Q127" s="104"/>
      <c r="R127" s="207">
        <f>R128+R142+R151+R166+R182+R188+R200</f>
        <v>0</v>
      </c>
      <c r="S127" s="104"/>
      <c r="T127" s="208">
        <f>T128+T142+T151+T166+T182+T188+T200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127</v>
      </c>
      <c r="BK127" s="209">
        <f>BK128+BK142+BK151+BK166+BK182+BK188+BK200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1037</v>
      </c>
      <c r="F128" s="213" t="s">
        <v>1785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SUM(P129:P141)</f>
        <v>0</v>
      </c>
      <c r="Q128" s="218"/>
      <c r="R128" s="219">
        <f>SUM(R129:R141)</f>
        <v>0</v>
      </c>
      <c r="S128" s="218"/>
      <c r="T128" s="220">
        <f>SUM(T129:T141)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75</v>
      </c>
      <c r="AU128" s="222" t="s">
        <v>76</v>
      </c>
      <c r="AY128" s="221" t="s">
        <v>166</v>
      </c>
      <c r="BK128" s="223">
        <f>SUM(BK129:BK141)</f>
        <v>0</v>
      </c>
    </row>
    <row r="129" s="2" customFormat="1" ht="24" customHeight="1">
      <c r="A129" s="38"/>
      <c r="B129" s="39"/>
      <c r="C129" s="226" t="s">
        <v>83</v>
      </c>
      <c r="D129" s="226" t="s">
        <v>169</v>
      </c>
      <c r="E129" s="227" t="s">
        <v>1786</v>
      </c>
      <c r="F129" s="228" t="s">
        <v>1787</v>
      </c>
      <c r="G129" s="229" t="s">
        <v>298</v>
      </c>
      <c r="H129" s="230">
        <v>1479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174</v>
      </c>
      <c r="AT129" s="237" t="s">
        <v>169</v>
      </c>
      <c r="AU129" s="237" t="s">
        <v>83</v>
      </c>
      <c r="AY129" s="17" t="s">
        <v>166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174</v>
      </c>
      <c r="BM129" s="237" t="s">
        <v>85</v>
      </c>
    </row>
    <row r="130" s="2" customFormat="1" ht="36" customHeight="1">
      <c r="A130" s="38"/>
      <c r="B130" s="39"/>
      <c r="C130" s="226" t="s">
        <v>85</v>
      </c>
      <c r="D130" s="226" t="s">
        <v>169</v>
      </c>
      <c r="E130" s="227" t="s">
        <v>1788</v>
      </c>
      <c r="F130" s="228" t="s">
        <v>1789</v>
      </c>
      <c r="G130" s="229" t="s">
        <v>533</v>
      </c>
      <c r="H130" s="230">
        <v>7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174</v>
      </c>
      <c r="AT130" s="237" t="s">
        <v>169</v>
      </c>
      <c r="AU130" s="237" t="s">
        <v>83</v>
      </c>
      <c r="AY130" s="17" t="s">
        <v>166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174</v>
      </c>
      <c r="BM130" s="237" t="s">
        <v>174</v>
      </c>
    </row>
    <row r="131" s="2" customFormat="1" ht="26.4" customHeight="1">
      <c r="A131" s="38"/>
      <c r="B131" s="39"/>
      <c r="C131" s="226" t="s">
        <v>167</v>
      </c>
      <c r="D131" s="226" t="s">
        <v>169</v>
      </c>
      <c r="E131" s="227" t="s">
        <v>1790</v>
      </c>
      <c r="F131" s="228" t="s">
        <v>1791</v>
      </c>
      <c r="G131" s="229" t="s">
        <v>533</v>
      </c>
      <c r="H131" s="230">
        <v>4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174</v>
      </c>
      <c r="AT131" s="237" t="s">
        <v>169</v>
      </c>
      <c r="AU131" s="237" t="s">
        <v>83</v>
      </c>
      <c r="AY131" s="17" t="s">
        <v>166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174</v>
      </c>
      <c r="BM131" s="237" t="s">
        <v>182</v>
      </c>
    </row>
    <row r="132" s="2" customFormat="1" ht="16.5" customHeight="1">
      <c r="A132" s="38"/>
      <c r="B132" s="39"/>
      <c r="C132" s="226" t="s">
        <v>174</v>
      </c>
      <c r="D132" s="226" t="s">
        <v>169</v>
      </c>
      <c r="E132" s="227" t="s">
        <v>1792</v>
      </c>
      <c r="F132" s="228" t="s">
        <v>1793</v>
      </c>
      <c r="G132" s="229" t="s">
        <v>533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174</v>
      </c>
      <c r="AT132" s="237" t="s">
        <v>169</v>
      </c>
      <c r="AU132" s="237" t="s">
        <v>83</v>
      </c>
      <c r="AY132" s="17" t="s">
        <v>166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174</v>
      </c>
      <c r="BM132" s="237" t="s">
        <v>227</v>
      </c>
    </row>
    <row r="133" s="2" customFormat="1" ht="24" customHeight="1">
      <c r="A133" s="38"/>
      <c r="B133" s="39"/>
      <c r="C133" s="226" t="s">
        <v>202</v>
      </c>
      <c r="D133" s="226" t="s">
        <v>169</v>
      </c>
      <c r="E133" s="227" t="s">
        <v>1794</v>
      </c>
      <c r="F133" s="228" t="s">
        <v>1795</v>
      </c>
      <c r="G133" s="229" t="s">
        <v>533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174</v>
      </c>
      <c r="AT133" s="237" t="s">
        <v>169</v>
      </c>
      <c r="AU133" s="237" t="s">
        <v>83</v>
      </c>
      <c r="AY133" s="17" t="s">
        <v>166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174</v>
      </c>
      <c r="BM133" s="237" t="s">
        <v>254</v>
      </c>
    </row>
    <row r="134" s="2" customFormat="1" ht="16.5" customHeight="1">
      <c r="A134" s="38"/>
      <c r="B134" s="39"/>
      <c r="C134" s="226" t="s">
        <v>182</v>
      </c>
      <c r="D134" s="226" t="s">
        <v>169</v>
      </c>
      <c r="E134" s="227" t="s">
        <v>1796</v>
      </c>
      <c r="F134" s="228" t="s">
        <v>1797</v>
      </c>
      <c r="G134" s="229" t="s">
        <v>533</v>
      </c>
      <c r="H134" s="230">
        <v>44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174</v>
      </c>
      <c r="AT134" s="237" t="s">
        <v>169</v>
      </c>
      <c r="AU134" s="237" t="s">
        <v>83</v>
      </c>
      <c r="AY134" s="17" t="s">
        <v>166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174</v>
      </c>
      <c r="BM134" s="237" t="s">
        <v>8</v>
      </c>
    </row>
    <row r="135" s="2" customFormat="1" ht="24" customHeight="1">
      <c r="A135" s="38"/>
      <c r="B135" s="39"/>
      <c r="C135" s="226" t="s">
        <v>218</v>
      </c>
      <c r="D135" s="226" t="s">
        <v>169</v>
      </c>
      <c r="E135" s="227" t="s">
        <v>1798</v>
      </c>
      <c r="F135" s="228" t="s">
        <v>1799</v>
      </c>
      <c r="G135" s="229" t="s">
        <v>533</v>
      </c>
      <c r="H135" s="230">
        <v>2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174</v>
      </c>
      <c r="AT135" s="237" t="s">
        <v>169</v>
      </c>
      <c r="AU135" s="237" t="s">
        <v>83</v>
      </c>
      <c r="AY135" s="17" t="s">
        <v>166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174</v>
      </c>
      <c r="BM135" s="237" t="s">
        <v>277</v>
      </c>
    </row>
    <row r="136" s="2" customFormat="1" ht="24" customHeight="1">
      <c r="A136" s="38"/>
      <c r="B136" s="39"/>
      <c r="C136" s="226" t="s">
        <v>227</v>
      </c>
      <c r="D136" s="226" t="s">
        <v>169</v>
      </c>
      <c r="E136" s="227" t="s">
        <v>1800</v>
      </c>
      <c r="F136" s="228" t="s">
        <v>1801</v>
      </c>
      <c r="G136" s="229" t="s">
        <v>533</v>
      </c>
      <c r="H136" s="230">
        <v>22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174</v>
      </c>
      <c r="AT136" s="237" t="s">
        <v>169</v>
      </c>
      <c r="AU136" s="237" t="s">
        <v>83</v>
      </c>
      <c r="AY136" s="17" t="s">
        <v>166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174</v>
      </c>
      <c r="BM136" s="237" t="s">
        <v>201</v>
      </c>
    </row>
    <row r="137" s="2" customFormat="1" ht="26.4" customHeight="1">
      <c r="A137" s="38"/>
      <c r="B137" s="39"/>
      <c r="C137" s="226" t="s">
        <v>207</v>
      </c>
      <c r="D137" s="226" t="s">
        <v>169</v>
      </c>
      <c r="E137" s="227" t="s">
        <v>1802</v>
      </c>
      <c r="F137" s="228" t="s">
        <v>1803</v>
      </c>
      <c r="G137" s="229" t="s">
        <v>533</v>
      </c>
      <c r="H137" s="230">
        <v>5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174</v>
      </c>
      <c r="AT137" s="237" t="s">
        <v>169</v>
      </c>
      <c r="AU137" s="237" t="s">
        <v>83</v>
      </c>
      <c r="AY137" s="17" t="s">
        <v>166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174</v>
      </c>
      <c r="BM137" s="237" t="s">
        <v>303</v>
      </c>
    </row>
    <row r="138" s="2" customFormat="1" ht="26.4" customHeight="1">
      <c r="A138" s="38"/>
      <c r="B138" s="39"/>
      <c r="C138" s="226" t="s">
        <v>254</v>
      </c>
      <c r="D138" s="226" t="s">
        <v>169</v>
      </c>
      <c r="E138" s="227" t="s">
        <v>1804</v>
      </c>
      <c r="F138" s="228" t="s">
        <v>1805</v>
      </c>
      <c r="G138" s="229" t="s">
        <v>533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174</v>
      </c>
      <c r="AT138" s="237" t="s">
        <v>169</v>
      </c>
      <c r="AU138" s="237" t="s">
        <v>83</v>
      </c>
      <c r="AY138" s="17" t="s">
        <v>166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174</v>
      </c>
      <c r="BM138" s="237" t="s">
        <v>313</v>
      </c>
    </row>
    <row r="139" s="2" customFormat="1" ht="16.5" customHeight="1">
      <c r="A139" s="38"/>
      <c r="B139" s="39"/>
      <c r="C139" s="226" t="s">
        <v>261</v>
      </c>
      <c r="D139" s="226" t="s">
        <v>169</v>
      </c>
      <c r="E139" s="227" t="s">
        <v>1806</v>
      </c>
      <c r="F139" s="228" t="s">
        <v>1807</v>
      </c>
      <c r="G139" s="229" t="s">
        <v>533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174</v>
      </c>
      <c r="AT139" s="237" t="s">
        <v>169</v>
      </c>
      <c r="AU139" s="237" t="s">
        <v>83</v>
      </c>
      <c r="AY139" s="17" t="s">
        <v>166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174</v>
      </c>
      <c r="BM139" s="237" t="s">
        <v>323</v>
      </c>
    </row>
    <row r="140" s="2" customFormat="1" ht="16.5" customHeight="1">
      <c r="A140" s="38"/>
      <c r="B140" s="39"/>
      <c r="C140" s="226" t="s">
        <v>8</v>
      </c>
      <c r="D140" s="226" t="s">
        <v>169</v>
      </c>
      <c r="E140" s="227" t="s">
        <v>1808</v>
      </c>
      <c r="F140" s="228" t="s">
        <v>1809</v>
      </c>
      <c r="G140" s="229" t="s">
        <v>533</v>
      </c>
      <c r="H140" s="230">
        <v>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174</v>
      </c>
      <c r="AT140" s="237" t="s">
        <v>169</v>
      </c>
      <c r="AU140" s="237" t="s">
        <v>83</v>
      </c>
      <c r="AY140" s="17" t="s">
        <v>166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174</v>
      </c>
      <c r="BM140" s="237" t="s">
        <v>335</v>
      </c>
    </row>
    <row r="141" s="2" customFormat="1" ht="16.5" customHeight="1">
      <c r="A141" s="38"/>
      <c r="B141" s="39"/>
      <c r="C141" s="226" t="s">
        <v>271</v>
      </c>
      <c r="D141" s="226" t="s">
        <v>169</v>
      </c>
      <c r="E141" s="227" t="s">
        <v>1810</v>
      </c>
      <c r="F141" s="228" t="s">
        <v>1811</v>
      </c>
      <c r="G141" s="229" t="s">
        <v>1157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174</v>
      </c>
      <c r="AT141" s="237" t="s">
        <v>169</v>
      </c>
      <c r="AU141" s="237" t="s">
        <v>83</v>
      </c>
      <c r="AY141" s="17" t="s">
        <v>166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174</v>
      </c>
      <c r="BM141" s="237" t="s">
        <v>349</v>
      </c>
    </row>
    <row r="142" s="12" customFormat="1" ht="25.92" customHeight="1">
      <c r="A142" s="12"/>
      <c r="B142" s="210"/>
      <c r="C142" s="211"/>
      <c r="D142" s="212" t="s">
        <v>75</v>
      </c>
      <c r="E142" s="213" t="s">
        <v>1063</v>
      </c>
      <c r="F142" s="213" t="s">
        <v>1812</v>
      </c>
      <c r="G142" s="211"/>
      <c r="H142" s="211"/>
      <c r="I142" s="214"/>
      <c r="J142" s="215">
        <f>BK142</f>
        <v>0</v>
      </c>
      <c r="K142" s="211"/>
      <c r="L142" s="216"/>
      <c r="M142" s="217"/>
      <c r="N142" s="218"/>
      <c r="O142" s="218"/>
      <c r="P142" s="219">
        <f>SUM(P143:P150)</f>
        <v>0</v>
      </c>
      <c r="Q142" s="218"/>
      <c r="R142" s="219">
        <f>SUM(R143:R150)</f>
        <v>0</v>
      </c>
      <c r="S142" s="218"/>
      <c r="T142" s="220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83</v>
      </c>
      <c r="AT142" s="222" t="s">
        <v>75</v>
      </c>
      <c r="AU142" s="222" t="s">
        <v>76</v>
      </c>
      <c r="AY142" s="221" t="s">
        <v>166</v>
      </c>
      <c r="BK142" s="223">
        <f>SUM(BK143:BK150)</f>
        <v>0</v>
      </c>
    </row>
    <row r="143" s="2" customFormat="1" ht="72" customHeight="1">
      <c r="A143" s="38"/>
      <c r="B143" s="39"/>
      <c r="C143" s="226" t="s">
        <v>277</v>
      </c>
      <c r="D143" s="226" t="s">
        <v>169</v>
      </c>
      <c r="E143" s="227" t="s">
        <v>1813</v>
      </c>
      <c r="F143" s="228" t="s">
        <v>1814</v>
      </c>
      <c r="G143" s="229" t="s">
        <v>533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174</v>
      </c>
      <c r="AT143" s="237" t="s">
        <v>169</v>
      </c>
      <c r="AU143" s="237" t="s">
        <v>83</v>
      </c>
      <c r="AY143" s="17" t="s">
        <v>166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174</v>
      </c>
      <c r="BM143" s="237" t="s">
        <v>361</v>
      </c>
    </row>
    <row r="144" s="2" customFormat="1" ht="16.5" customHeight="1">
      <c r="A144" s="38"/>
      <c r="B144" s="39"/>
      <c r="C144" s="226" t="s">
        <v>283</v>
      </c>
      <c r="D144" s="226" t="s">
        <v>169</v>
      </c>
      <c r="E144" s="227" t="s">
        <v>1815</v>
      </c>
      <c r="F144" s="228" t="s">
        <v>1816</v>
      </c>
      <c r="G144" s="229" t="s">
        <v>533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174</v>
      </c>
      <c r="AT144" s="237" t="s">
        <v>169</v>
      </c>
      <c r="AU144" s="237" t="s">
        <v>83</v>
      </c>
      <c r="AY144" s="17" t="s">
        <v>166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174</v>
      </c>
      <c r="BM144" s="237" t="s">
        <v>376</v>
      </c>
    </row>
    <row r="145" s="2" customFormat="1" ht="16.5" customHeight="1">
      <c r="A145" s="38"/>
      <c r="B145" s="39"/>
      <c r="C145" s="226" t="s">
        <v>201</v>
      </c>
      <c r="D145" s="226" t="s">
        <v>169</v>
      </c>
      <c r="E145" s="227" t="s">
        <v>1817</v>
      </c>
      <c r="F145" s="228" t="s">
        <v>1818</v>
      </c>
      <c r="G145" s="229" t="s">
        <v>533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174</v>
      </c>
      <c r="AT145" s="237" t="s">
        <v>169</v>
      </c>
      <c r="AU145" s="237" t="s">
        <v>83</v>
      </c>
      <c r="AY145" s="17" t="s">
        <v>166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174</v>
      </c>
      <c r="BM145" s="237" t="s">
        <v>386</v>
      </c>
    </row>
    <row r="146" s="2" customFormat="1" ht="24" customHeight="1">
      <c r="A146" s="38"/>
      <c r="B146" s="39"/>
      <c r="C146" s="226" t="s">
        <v>295</v>
      </c>
      <c r="D146" s="226" t="s">
        <v>169</v>
      </c>
      <c r="E146" s="227" t="s">
        <v>1786</v>
      </c>
      <c r="F146" s="228" t="s">
        <v>1787</v>
      </c>
      <c r="G146" s="229" t="s">
        <v>298</v>
      </c>
      <c r="H146" s="230">
        <v>71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174</v>
      </c>
      <c r="AT146" s="237" t="s">
        <v>169</v>
      </c>
      <c r="AU146" s="237" t="s">
        <v>83</v>
      </c>
      <c r="AY146" s="17" t="s">
        <v>166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174</v>
      </c>
      <c r="BM146" s="237" t="s">
        <v>397</v>
      </c>
    </row>
    <row r="147" s="2" customFormat="1" ht="24" customHeight="1">
      <c r="A147" s="38"/>
      <c r="B147" s="39"/>
      <c r="C147" s="226" t="s">
        <v>303</v>
      </c>
      <c r="D147" s="226" t="s">
        <v>169</v>
      </c>
      <c r="E147" s="227" t="s">
        <v>1800</v>
      </c>
      <c r="F147" s="228" t="s">
        <v>1801</v>
      </c>
      <c r="G147" s="229" t="s">
        <v>533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174</v>
      </c>
      <c r="AT147" s="237" t="s">
        <v>169</v>
      </c>
      <c r="AU147" s="237" t="s">
        <v>83</v>
      </c>
      <c r="AY147" s="17" t="s">
        <v>166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174</v>
      </c>
      <c r="BM147" s="237" t="s">
        <v>411</v>
      </c>
    </row>
    <row r="148" s="2" customFormat="1" ht="16.5" customHeight="1">
      <c r="A148" s="38"/>
      <c r="B148" s="39"/>
      <c r="C148" s="226" t="s">
        <v>308</v>
      </c>
      <c r="D148" s="226" t="s">
        <v>169</v>
      </c>
      <c r="E148" s="227" t="s">
        <v>1819</v>
      </c>
      <c r="F148" s="228" t="s">
        <v>1820</v>
      </c>
      <c r="G148" s="229" t="s">
        <v>1032</v>
      </c>
      <c r="H148" s="230">
        <v>1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174</v>
      </c>
      <c r="AT148" s="237" t="s">
        <v>169</v>
      </c>
      <c r="AU148" s="237" t="s">
        <v>83</v>
      </c>
      <c r="AY148" s="17" t="s">
        <v>166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174</v>
      </c>
      <c r="BM148" s="237" t="s">
        <v>423</v>
      </c>
    </row>
    <row r="149" s="2" customFormat="1" ht="16.5" customHeight="1">
      <c r="A149" s="38"/>
      <c r="B149" s="39"/>
      <c r="C149" s="226" t="s">
        <v>313</v>
      </c>
      <c r="D149" s="226" t="s">
        <v>169</v>
      </c>
      <c r="E149" s="227" t="s">
        <v>1821</v>
      </c>
      <c r="F149" s="228" t="s">
        <v>1822</v>
      </c>
      <c r="G149" s="229" t="s">
        <v>533</v>
      </c>
      <c r="H149" s="230">
        <v>1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174</v>
      </c>
      <c r="AT149" s="237" t="s">
        <v>169</v>
      </c>
      <c r="AU149" s="237" t="s">
        <v>83</v>
      </c>
      <c r="AY149" s="17" t="s">
        <v>166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174</v>
      </c>
      <c r="BM149" s="237" t="s">
        <v>435</v>
      </c>
    </row>
    <row r="150" s="2" customFormat="1" ht="16.5" customHeight="1">
      <c r="A150" s="38"/>
      <c r="B150" s="39"/>
      <c r="C150" s="226" t="s">
        <v>7</v>
      </c>
      <c r="D150" s="226" t="s">
        <v>169</v>
      </c>
      <c r="E150" s="227" t="s">
        <v>1823</v>
      </c>
      <c r="F150" s="228" t="s">
        <v>1824</v>
      </c>
      <c r="G150" s="229" t="s">
        <v>1157</v>
      </c>
      <c r="H150" s="230">
        <v>1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174</v>
      </c>
      <c r="AT150" s="237" t="s">
        <v>169</v>
      </c>
      <c r="AU150" s="237" t="s">
        <v>83</v>
      </c>
      <c r="AY150" s="17" t="s">
        <v>166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174</v>
      </c>
      <c r="BM150" s="237" t="s">
        <v>446</v>
      </c>
    </row>
    <row r="151" s="12" customFormat="1" ht="25.92" customHeight="1">
      <c r="A151" s="12"/>
      <c r="B151" s="210"/>
      <c r="C151" s="211"/>
      <c r="D151" s="212" t="s">
        <v>75</v>
      </c>
      <c r="E151" s="213" t="s">
        <v>1825</v>
      </c>
      <c r="F151" s="213" t="s">
        <v>1826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SUM(P152:P165)</f>
        <v>0</v>
      </c>
      <c r="Q151" s="218"/>
      <c r="R151" s="219">
        <f>SUM(R152:R165)</f>
        <v>0</v>
      </c>
      <c r="S151" s="218"/>
      <c r="T151" s="220">
        <f>SUM(T152:T165)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76</v>
      </c>
      <c r="AY151" s="221" t="s">
        <v>166</v>
      </c>
      <c r="BK151" s="223">
        <f>SUM(BK152:BK165)</f>
        <v>0</v>
      </c>
    </row>
    <row r="152" s="2" customFormat="1" ht="72" customHeight="1">
      <c r="A152" s="38"/>
      <c r="B152" s="39"/>
      <c r="C152" s="226" t="s">
        <v>323</v>
      </c>
      <c r="D152" s="226" t="s">
        <v>169</v>
      </c>
      <c r="E152" s="227" t="s">
        <v>1827</v>
      </c>
      <c r="F152" s="228" t="s">
        <v>1828</v>
      </c>
      <c r="G152" s="229" t="s">
        <v>533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174</v>
      </c>
      <c r="AT152" s="237" t="s">
        <v>169</v>
      </c>
      <c r="AU152" s="237" t="s">
        <v>83</v>
      </c>
      <c r="AY152" s="17" t="s">
        <v>166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174</v>
      </c>
      <c r="BM152" s="237" t="s">
        <v>457</v>
      </c>
    </row>
    <row r="153" s="2" customFormat="1" ht="72" customHeight="1">
      <c r="A153" s="38"/>
      <c r="B153" s="39"/>
      <c r="C153" s="226" t="s">
        <v>329</v>
      </c>
      <c r="D153" s="226" t="s">
        <v>169</v>
      </c>
      <c r="E153" s="227" t="s">
        <v>1829</v>
      </c>
      <c r="F153" s="228" t="s">
        <v>1830</v>
      </c>
      <c r="G153" s="229" t="s">
        <v>533</v>
      </c>
      <c r="H153" s="230">
        <v>1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174</v>
      </c>
      <c r="AT153" s="237" t="s">
        <v>169</v>
      </c>
      <c r="AU153" s="237" t="s">
        <v>83</v>
      </c>
      <c r="AY153" s="17" t="s">
        <v>166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174</v>
      </c>
      <c r="BM153" s="237" t="s">
        <v>470</v>
      </c>
    </row>
    <row r="154" s="2" customFormat="1" ht="26.4" customHeight="1">
      <c r="A154" s="38"/>
      <c r="B154" s="39"/>
      <c r="C154" s="226" t="s">
        <v>335</v>
      </c>
      <c r="D154" s="226" t="s">
        <v>169</v>
      </c>
      <c r="E154" s="227" t="s">
        <v>1831</v>
      </c>
      <c r="F154" s="228" t="s">
        <v>1832</v>
      </c>
      <c r="G154" s="229" t="s">
        <v>533</v>
      </c>
      <c r="H154" s="230">
        <v>1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174</v>
      </c>
      <c r="AT154" s="237" t="s">
        <v>169</v>
      </c>
      <c r="AU154" s="237" t="s">
        <v>83</v>
      </c>
      <c r="AY154" s="17" t="s">
        <v>166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174</v>
      </c>
      <c r="BM154" s="237" t="s">
        <v>482</v>
      </c>
    </row>
    <row r="155" s="2" customFormat="1" ht="40.8" customHeight="1">
      <c r="A155" s="38"/>
      <c r="B155" s="39"/>
      <c r="C155" s="226" t="s">
        <v>341</v>
      </c>
      <c r="D155" s="226" t="s">
        <v>169</v>
      </c>
      <c r="E155" s="227" t="s">
        <v>1833</v>
      </c>
      <c r="F155" s="228" t="s">
        <v>1834</v>
      </c>
      <c r="G155" s="229" t="s">
        <v>533</v>
      </c>
      <c r="H155" s="230">
        <v>1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174</v>
      </c>
      <c r="AT155" s="237" t="s">
        <v>169</v>
      </c>
      <c r="AU155" s="237" t="s">
        <v>83</v>
      </c>
      <c r="AY155" s="17" t="s">
        <v>166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174</v>
      </c>
      <c r="BM155" s="237" t="s">
        <v>495</v>
      </c>
    </row>
    <row r="156" s="2" customFormat="1" ht="72" customHeight="1">
      <c r="A156" s="38"/>
      <c r="B156" s="39"/>
      <c r="C156" s="226" t="s">
        <v>349</v>
      </c>
      <c r="D156" s="226" t="s">
        <v>169</v>
      </c>
      <c r="E156" s="227" t="s">
        <v>1835</v>
      </c>
      <c r="F156" s="228" t="s">
        <v>1836</v>
      </c>
      <c r="G156" s="229" t="s">
        <v>533</v>
      </c>
      <c r="H156" s="230">
        <v>5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174</v>
      </c>
      <c r="AT156" s="237" t="s">
        <v>169</v>
      </c>
      <c r="AU156" s="237" t="s">
        <v>83</v>
      </c>
      <c r="AY156" s="17" t="s">
        <v>166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174</v>
      </c>
      <c r="BM156" s="237" t="s">
        <v>505</v>
      </c>
    </row>
    <row r="157" s="2" customFormat="1" ht="24" customHeight="1">
      <c r="A157" s="38"/>
      <c r="B157" s="39"/>
      <c r="C157" s="226" t="s">
        <v>355</v>
      </c>
      <c r="D157" s="226" t="s">
        <v>169</v>
      </c>
      <c r="E157" s="227" t="s">
        <v>1837</v>
      </c>
      <c r="F157" s="228" t="s">
        <v>1838</v>
      </c>
      <c r="G157" s="229" t="s">
        <v>533</v>
      </c>
      <c r="H157" s="230">
        <v>2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174</v>
      </c>
      <c r="AT157" s="237" t="s">
        <v>169</v>
      </c>
      <c r="AU157" s="237" t="s">
        <v>83</v>
      </c>
      <c r="AY157" s="17" t="s">
        <v>166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174</v>
      </c>
      <c r="BM157" s="237" t="s">
        <v>515</v>
      </c>
    </row>
    <row r="158" s="2" customFormat="1" ht="60" customHeight="1">
      <c r="A158" s="38"/>
      <c r="B158" s="39"/>
      <c r="C158" s="226" t="s">
        <v>361</v>
      </c>
      <c r="D158" s="226" t="s">
        <v>169</v>
      </c>
      <c r="E158" s="227" t="s">
        <v>1839</v>
      </c>
      <c r="F158" s="228" t="s">
        <v>1840</v>
      </c>
      <c r="G158" s="229" t="s">
        <v>298</v>
      </c>
      <c r="H158" s="230">
        <v>110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174</v>
      </c>
      <c r="AT158" s="237" t="s">
        <v>169</v>
      </c>
      <c r="AU158" s="237" t="s">
        <v>83</v>
      </c>
      <c r="AY158" s="17" t="s">
        <v>166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174</v>
      </c>
      <c r="BM158" s="237" t="s">
        <v>530</v>
      </c>
    </row>
    <row r="159" s="2" customFormat="1" ht="16.5" customHeight="1">
      <c r="A159" s="38"/>
      <c r="B159" s="39"/>
      <c r="C159" s="226" t="s">
        <v>370</v>
      </c>
      <c r="D159" s="226" t="s">
        <v>169</v>
      </c>
      <c r="E159" s="227" t="s">
        <v>1841</v>
      </c>
      <c r="F159" s="228" t="s">
        <v>1842</v>
      </c>
      <c r="G159" s="229" t="s">
        <v>298</v>
      </c>
      <c r="H159" s="230">
        <v>25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174</v>
      </c>
      <c r="AT159" s="237" t="s">
        <v>169</v>
      </c>
      <c r="AU159" s="237" t="s">
        <v>83</v>
      </c>
      <c r="AY159" s="17" t="s">
        <v>166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174</v>
      </c>
      <c r="BM159" s="237" t="s">
        <v>541</v>
      </c>
    </row>
    <row r="160" s="2" customFormat="1" ht="16.5" customHeight="1">
      <c r="A160" s="38"/>
      <c r="B160" s="39"/>
      <c r="C160" s="226" t="s">
        <v>376</v>
      </c>
      <c r="D160" s="226" t="s">
        <v>169</v>
      </c>
      <c r="E160" s="227" t="s">
        <v>1843</v>
      </c>
      <c r="F160" s="228" t="s">
        <v>1844</v>
      </c>
      <c r="G160" s="229" t="s">
        <v>533</v>
      </c>
      <c r="H160" s="230">
        <v>1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174</v>
      </c>
      <c r="AT160" s="237" t="s">
        <v>169</v>
      </c>
      <c r="AU160" s="237" t="s">
        <v>83</v>
      </c>
      <c r="AY160" s="17" t="s">
        <v>166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174</v>
      </c>
      <c r="BM160" s="237" t="s">
        <v>552</v>
      </c>
    </row>
    <row r="161" s="2" customFormat="1" ht="40.8" customHeight="1">
      <c r="A161" s="38"/>
      <c r="B161" s="39"/>
      <c r="C161" s="226" t="s">
        <v>381</v>
      </c>
      <c r="D161" s="226" t="s">
        <v>169</v>
      </c>
      <c r="E161" s="227" t="s">
        <v>1845</v>
      </c>
      <c r="F161" s="228" t="s">
        <v>1846</v>
      </c>
      <c r="G161" s="229" t="s">
        <v>1032</v>
      </c>
      <c r="H161" s="230">
        <v>5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174</v>
      </c>
      <c r="AT161" s="237" t="s">
        <v>169</v>
      </c>
      <c r="AU161" s="237" t="s">
        <v>83</v>
      </c>
      <c r="AY161" s="17" t="s">
        <v>166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174</v>
      </c>
      <c r="BM161" s="237" t="s">
        <v>559</v>
      </c>
    </row>
    <row r="162" s="2" customFormat="1" ht="16.5" customHeight="1">
      <c r="A162" s="38"/>
      <c r="B162" s="39"/>
      <c r="C162" s="226" t="s">
        <v>386</v>
      </c>
      <c r="D162" s="226" t="s">
        <v>169</v>
      </c>
      <c r="E162" s="227" t="s">
        <v>1847</v>
      </c>
      <c r="F162" s="228" t="s">
        <v>1848</v>
      </c>
      <c r="G162" s="229" t="s">
        <v>1157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174</v>
      </c>
      <c r="AT162" s="237" t="s">
        <v>169</v>
      </c>
      <c r="AU162" s="237" t="s">
        <v>83</v>
      </c>
      <c r="AY162" s="17" t="s">
        <v>166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174</v>
      </c>
      <c r="BM162" s="237" t="s">
        <v>567</v>
      </c>
    </row>
    <row r="163" s="2" customFormat="1" ht="26.4" customHeight="1">
      <c r="A163" s="38"/>
      <c r="B163" s="39"/>
      <c r="C163" s="226" t="s">
        <v>392</v>
      </c>
      <c r="D163" s="226" t="s">
        <v>169</v>
      </c>
      <c r="E163" s="227" t="s">
        <v>1849</v>
      </c>
      <c r="F163" s="228" t="s">
        <v>1850</v>
      </c>
      <c r="G163" s="229" t="s">
        <v>1032</v>
      </c>
      <c r="H163" s="230">
        <v>4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174</v>
      </c>
      <c r="AT163" s="237" t="s">
        <v>169</v>
      </c>
      <c r="AU163" s="237" t="s">
        <v>83</v>
      </c>
      <c r="AY163" s="17" t="s">
        <v>166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174</v>
      </c>
      <c r="BM163" s="237" t="s">
        <v>575</v>
      </c>
    </row>
    <row r="164" s="2" customFormat="1" ht="72" customHeight="1">
      <c r="A164" s="38"/>
      <c r="B164" s="39"/>
      <c r="C164" s="226" t="s">
        <v>397</v>
      </c>
      <c r="D164" s="226" t="s">
        <v>169</v>
      </c>
      <c r="E164" s="227" t="s">
        <v>1851</v>
      </c>
      <c r="F164" s="228" t="s">
        <v>1852</v>
      </c>
      <c r="G164" s="229" t="s">
        <v>533</v>
      </c>
      <c r="H164" s="230">
        <v>1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174</v>
      </c>
      <c r="AT164" s="237" t="s">
        <v>169</v>
      </c>
      <c r="AU164" s="237" t="s">
        <v>83</v>
      </c>
      <c r="AY164" s="17" t="s">
        <v>166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174</v>
      </c>
      <c r="BM164" s="237" t="s">
        <v>587</v>
      </c>
    </row>
    <row r="165" s="2" customFormat="1" ht="16.5" customHeight="1">
      <c r="A165" s="38"/>
      <c r="B165" s="39"/>
      <c r="C165" s="226" t="s">
        <v>402</v>
      </c>
      <c r="D165" s="226" t="s">
        <v>169</v>
      </c>
      <c r="E165" s="227" t="s">
        <v>1853</v>
      </c>
      <c r="F165" s="228" t="s">
        <v>1854</v>
      </c>
      <c r="G165" s="229" t="s">
        <v>1157</v>
      </c>
      <c r="H165" s="230">
        <v>1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174</v>
      </c>
      <c r="AT165" s="237" t="s">
        <v>169</v>
      </c>
      <c r="AU165" s="237" t="s">
        <v>83</v>
      </c>
      <c r="AY165" s="17" t="s">
        <v>166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174</v>
      </c>
      <c r="BM165" s="237" t="s">
        <v>601</v>
      </c>
    </row>
    <row r="166" s="12" customFormat="1" ht="25.92" customHeight="1">
      <c r="A166" s="12"/>
      <c r="B166" s="210"/>
      <c r="C166" s="211"/>
      <c r="D166" s="212" t="s">
        <v>75</v>
      </c>
      <c r="E166" s="213" t="s">
        <v>1855</v>
      </c>
      <c r="F166" s="213" t="s">
        <v>1856</v>
      </c>
      <c r="G166" s="211"/>
      <c r="H166" s="211"/>
      <c r="I166" s="214"/>
      <c r="J166" s="215">
        <f>BK166</f>
        <v>0</v>
      </c>
      <c r="K166" s="211"/>
      <c r="L166" s="216"/>
      <c r="M166" s="217"/>
      <c r="N166" s="218"/>
      <c r="O166" s="218"/>
      <c r="P166" s="219">
        <f>SUM(P167:P181)</f>
        <v>0</v>
      </c>
      <c r="Q166" s="218"/>
      <c r="R166" s="219">
        <f>SUM(R167:R181)</f>
        <v>0</v>
      </c>
      <c r="S166" s="218"/>
      <c r="T166" s="220">
        <f>SUM(T167:T181)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83</v>
      </c>
      <c r="AT166" s="222" t="s">
        <v>75</v>
      </c>
      <c r="AU166" s="222" t="s">
        <v>76</v>
      </c>
      <c r="AY166" s="221" t="s">
        <v>166</v>
      </c>
      <c r="BK166" s="223">
        <f>SUM(BK167:BK181)</f>
        <v>0</v>
      </c>
    </row>
    <row r="167" s="2" customFormat="1" ht="72" customHeight="1">
      <c r="A167" s="38"/>
      <c r="B167" s="39"/>
      <c r="C167" s="226" t="s">
        <v>411</v>
      </c>
      <c r="D167" s="226" t="s">
        <v>169</v>
      </c>
      <c r="E167" s="227" t="s">
        <v>1857</v>
      </c>
      <c r="F167" s="228" t="s">
        <v>1858</v>
      </c>
      <c r="G167" s="229" t="s">
        <v>533</v>
      </c>
      <c r="H167" s="230">
        <v>1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174</v>
      </c>
      <c r="AT167" s="237" t="s">
        <v>169</v>
      </c>
      <c r="AU167" s="237" t="s">
        <v>83</v>
      </c>
      <c r="AY167" s="17" t="s">
        <v>166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174</v>
      </c>
      <c r="BM167" s="237" t="s">
        <v>610</v>
      </c>
    </row>
    <row r="168" s="2" customFormat="1" ht="24" customHeight="1">
      <c r="A168" s="38"/>
      <c r="B168" s="39"/>
      <c r="C168" s="226" t="s">
        <v>417</v>
      </c>
      <c r="D168" s="226" t="s">
        <v>169</v>
      </c>
      <c r="E168" s="227" t="s">
        <v>1859</v>
      </c>
      <c r="F168" s="228" t="s">
        <v>1860</v>
      </c>
      <c r="G168" s="229" t="s">
        <v>533</v>
      </c>
      <c r="H168" s="230">
        <v>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174</v>
      </c>
      <c r="AT168" s="237" t="s">
        <v>169</v>
      </c>
      <c r="AU168" s="237" t="s">
        <v>83</v>
      </c>
      <c r="AY168" s="17" t="s">
        <v>166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174</v>
      </c>
      <c r="BM168" s="237" t="s">
        <v>619</v>
      </c>
    </row>
    <row r="169" s="2" customFormat="1" ht="55.2" customHeight="1">
      <c r="A169" s="38"/>
      <c r="B169" s="39"/>
      <c r="C169" s="226" t="s">
        <v>423</v>
      </c>
      <c r="D169" s="226" t="s">
        <v>169</v>
      </c>
      <c r="E169" s="227" t="s">
        <v>1861</v>
      </c>
      <c r="F169" s="228" t="s">
        <v>1862</v>
      </c>
      <c r="G169" s="229" t="s">
        <v>533</v>
      </c>
      <c r="H169" s="230">
        <v>1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174</v>
      </c>
      <c r="AT169" s="237" t="s">
        <v>169</v>
      </c>
      <c r="AU169" s="237" t="s">
        <v>83</v>
      </c>
      <c r="AY169" s="17" t="s">
        <v>166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174</v>
      </c>
      <c r="BM169" s="237" t="s">
        <v>627</v>
      </c>
    </row>
    <row r="170" s="2" customFormat="1" ht="16.5" customHeight="1">
      <c r="A170" s="38"/>
      <c r="B170" s="39"/>
      <c r="C170" s="226" t="s">
        <v>430</v>
      </c>
      <c r="D170" s="226" t="s">
        <v>169</v>
      </c>
      <c r="E170" s="227" t="s">
        <v>1863</v>
      </c>
      <c r="F170" s="228" t="s">
        <v>1864</v>
      </c>
      <c r="G170" s="229" t="s">
        <v>298</v>
      </c>
      <c r="H170" s="230">
        <v>102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174</v>
      </c>
      <c r="AT170" s="237" t="s">
        <v>169</v>
      </c>
      <c r="AU170" s="237" t="s">
        <v>83</v>
      </c>
      <c r="AY170" s="17" t="s">
        <v>166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174</v>
      </c>
      <c r="BM170" s="237" t="s">
        <v>635</v>
      </c>
    </row>
    <row r="171" s="2" customFormat="1" ht="26.4" customHeight="1">
      <c r="A171" s="38"/>
      <c r="B171" s="39"/>
      <c r="C171" s="226" t="s">
        <v>435</v>
      </c>
      <c r="D171" s="226" t="s">
        <v>169</v>
      </c>
      <c r="E171" s="227" t="s">
        <v>1865</v>
      </c>
      <c r="F171" s="228" t="s">
        <v>1866</v>
      </c>
      <c r="G171" s="229" t="s">
        <v>298</v>
      </c>
      <c r="H171" s="230">
        <v>9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174</v>
      </c>
      <c r="AT171" s="237" t="s">
        <v>169</v>
      </c>
      <c r="AU171" s="237" t="s">
        <v>83</v>
      </c>
      <c r="AY171" s="17" t="s">
        <v>166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174</v>
      </c>
      <c r="BM171" s="237" t="s">
        <v>648</v>
      </c>
    </row>
    <row r="172" s="2" customFormat="1" ht="16.5" customHeight="1">
      <c r="A172" s="38"/>
      <c r="B172" s="39"/>
      <c r="C172" s="226" t="s">
        <v>440</v>
      </c>
      <c r="D172" s="226" t="s">
        <v>169</v>
      </c>
      <c r="E172" s="227" t="s">
        <v>1867</v>
      </c>
      <c r="F172" s="228" t="s">
        <v>1868</v>
      </c>
      <c r="G172" s="229" t="s">
        <v>298</v>
      </c>
      <c r="H172" s="230">
        <v>28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174</v>
      </c>
      <c r="AT172" s="237" t="s">
        <v>169</v>
      </c>
      <c r="AU172" s="237" t="s">
        <v>83</v>
      </c>
      <c r="AY172" s="17" t="s">
        <v>166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174</v>
      </c>
      <c r="BM172" s="237" t="s">
        <v>662</v>
      </c>
    </row>
    <row r="173" s="2" customFormat="1" ht="16.5" customHeight="1">
      <c r="A173" s="38"/>
      <c r="B173" s="39"/>
      <c r="C173" s="226" t="s">
        <v>446</v>
      </c>
      <c r="D173" s="226" t="s">
        <v>169</v>
      </c>
      <c r="E173" s="227" t="s">
        <v>1869</v>
      </c>
      <c r="F173" s="228" t="s">
        <v>1870</v>
      </c>
      <c r="G173" s="229" t="s">
        <v>533</v>
      </c>
      <c r="H173" s="230">
        <v>1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174</v>
      </c>
      <c r="AT173" s="237" t="s">
        <v>169</v>
      </c>
      <c r="AU173" s="237" t="s">
        <v>83</v>
      </c>
      <c r="AY173" s="17" t="s">
        <v>166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174</v>
      </c>
      <c r="BM173" s="237" t="s">
        <v>672</v>
      </c>
    </row>
    <row r="174" s="2" customFormat="1" ht="16.5" customHeight="1">
      <c r="A174" s="38"/>
      <c r="B174" s="39"/>
      <c r="C174" s="226" t="s">
        <v>452</v>
      </c>
      <c r="D174" s="226" t="s">
        <v>169</v>
      </c>
      <c r="E174" s="227" t="s">
        <v>1871</v>
      </c>
      <c r="F174" s="228" t="s">
        <v>1872</v>
      </c>
      <c r="G174" s="229" t="s">
        <v>533</v>
      </c>
      <c r="H174" s="230">
        <v>1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174</v>
      </c>
      <c r="AT174" s="237" t="s">
        <v>169</v>
      </c>
      <c r="AU174" s="237" t="s">
        <v>83</v>
      </c>
      <c r="AY174" s="17" t="s">
        <v>166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174</v>
      </c>
      <c r="BM174" s="237" t="s">
        <v>682</v>
      </c>
    </row>
    <row r="175" s="2" customFormat="1" ht="16.5" customHeight="1">
      <c r="A175" s="38"/>
      <c r="B175" s="39"/>
      <c r="C175" s="226" t="s">
        <v>457</v>
      </c>
      <c r="D175" s="226" t="s">
        <v>169</v>
      </c>
      <c r="E175" s="227" t="s">
        <v>1873</v>
      </c>
      <c r="F175" s="228" t="s">
        <v>1874</v>
      </c>
      <c r="G175" s="229" t="s">
        <v>533</v>
      </c>
      <c r="H175" s="230">
        <v>1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174</v>
      </c>
      <c r="AT175" s="237" t="s">
        <v>169</v>
      </c>
      <c r="AU175" s="237" t="s">
        <v>83</v>
      </c>
      <c r="AY175" s="17" t="s">
        <v>166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174</v>
      </c>
      <c r="BM175" s="237" t="s">
        <v>695</v>
      </c>
    </row>
    <row r="176" s="2" customFormat="1" ht="24" customHeight="1">
      <c r="A176" s="38"/>
      <c r="B176" s="39"/>
      <c r="C176" s="226" t="s">
        <v>462</v>
      </c>
      <c r="D176" s="226" t="s">
        <v>169</v>
      </c>
      <c r="E176" s="227" t="s">
        <v>1875</v>
      </c>
      <c r="F176" s="228" t="s">
        <v>1876</v>
      </c>
      <c r="G176" s="229" t="s">
        <v>533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174</v>
      </c>
      <c r="AT176" s="237" t="s">
        <v>169</v>
      </c>
      <c r="AU176" s="237" t="s">
        <v>83</v>
      </c>
      <c r="AY176" s="17" t="s">
        <v>166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174</v>
      </c>
      <c r="BM176" s="237" t="s">
        <v>705</v>
      </c>
    </row>
    <row r="177" s="2" customFormat="1" ht="40.8" customHeight="1">
      <c r="A177" s="38"/>
      <c r="B177" s="39"/>
      <c r="C177" s="226" t="s">
        <v>470</v>
      </c>
      <c r="D177" s="226" t="s">
        <v>169</v>
      </c>
      <c r="E177" s="227" t="s">
        <v>1877</v>
      </c>
      <c r="F177" s="228" t="s">
        <v>1878</v>
      </c>
      <c r="G177" s="229" t="s">
        <v>1032</v>
      </c>
      <c r="H177" s="230">
        <v>1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174</v>
      </c>
      <c r="AT177" s="237" t="s">
        <v>169</v>
      </c>
      <c r="AU177" s="237" t="s">
        <v>83</v>
      </c>
      <c r="AY177" s="17" t="s">
        <v>166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174</v>
      </c>
      <c r="BM177" s="237" t="s">
        <v>719</v>
      </c>
    </row>
    <row r="178" s="2" customFormat="1" ht="16.5" customHeight="1">
      <c r="A178" s="38"/>
      <c r="B178" s="39"/>
      <c r="C178" s="226" t="s">
        <v>475</v>
      </c>
      <c r="D178" s="226" t="s">
        <v>169</v>
      </c>
      <c r="E178" s="227" t="s">
        <v>1879</v>
      </c>
      <c r="F178" s="228" t="s">
        <v>1880</v>
      </c>
      <c r="G178" s="229" t="s">
        <v>1032</v>
      </c>
      <c r="H178" s="230">
        <v>1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174</v>
      </c>
      <c r="AT178" s="237" t="s">
        <v>169</v>
      </c>
      <c r="AU178" s="237" t="s">
        <v>83</v>
      </c>
      <c r="AY178" s="17" t="s">
        <v>166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174</v>
      </c>
      <c r="BM178" s="237" t="s">
        <v>209</v>
      </c>
    </row>
    <row r="179" s="2" customFormat="1" ht="16.5" customHeight="1">
      <c r="A179" s="38"/>
      <c r="B179" s="39"/>
      <c r="C179" s="226" t="s">
        <v>482</v>
      </c>
      <c r="D179" s="226" t="s">
        <v>169</v>
      </c>
      <c r="E179" s="227" t="s">
        <v>1881</v>
      </c>
      <c r="F179" s="228" t="s">
        <v>1882</v>
      </c>
      <c r="G179" s="229" t="s">
        <v>533</v>
      </c>
      <c r="H179" s="230">
        <v>2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174</v>
      </c>
      <c r="AT179" s="237" t="s">
        <v>169</v>
      </c>
      <c r="AU179" s="237" t="s">
        <v>83</v>
      </c>
      <c r="AY179" s="17" t="s">
        <v>166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174</v>
      </c>
      <c r="BM179" s="237" t="s">
        <v>225</v>
      </c>
    </row>
    <row r="180" s="2" customFormat="1" ht="16.5" customHeight="1">
      <c r="A180" s="38"/>
      <c r="B180" s="39"/>
      <c r="C180" s="226" t="s">
        <v>489</v>
      </c>
      <c r="D180" s="226" t="s">
        <v>169</v>
      </c>
      <c r="E180" s="227" t="s">
        <v>1883</v>
      </c>
      <c r="F180" s="228" t="s">
        <v>1884</v>
      </c>
      <c r="G180" s="229" t="s">
        <v>533</v>
      </c>
      <c r="H180" s="230">
        <v>2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174</v>
      </c>
      <c r="AT180" s="237" t="s">
        <v>169</v>
      </c>
      <c r="AU180" s="237" t="s">
        <v>83</v>
      </c>
      <c r="AY180" s="17" t="s">
        <v>166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174</v>
      </c>
      <c r="BM180" s="237" t="s">
        <v>754</v>
      </c>
    </row>
    <row r="181" s="2" customFormat="1" ht="16.5" customHeight="1">
      <c r="A181" s="38"/>
      <c r="B181" s="39"/>
      <c r="C181" s="226" t="s">
        <v>495</v>
      </c>
      <c r="D181" s="226" t="s">
        <v>169</v>
      </c>
      <c r="E181" s="227" t="s">
        <v>1885</v>
      </c>
      <c r="F181" s="228" t="s">
        <v>1811</v>
      </c>
      <c r="G181" s="229" t="s">
        <v>1157</v>
      </c>
      <c r="H181" s="230">
        <v>1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174</v>
      </c>
      <c r="AT181" s="237" t="s">
        <v>169</v>
      </c>
      <c r="AU181" s="237" t="s">
        <v>83</v>
      </c>
      <c r="AY181" s="17" t="s">
        <v>166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174</v>
      </c>
      <c r="BM181" s="237" t="s">
        <v>766</v>
      </c>
    </row>
    <row r="182" s="12" customFormat="1" ht="25.92" customHeight="1">
      <c r="A182" s="12"/>
      <c r="B182" s="210"/>
      <c r="C182" s="211"/>
      <c r="D182" s="212" t="s">
        <v>75</v>
      </c>
      <c r="E182" s="213" t="s">
        <v>1886</v>
      </c>
      <c r="F182" s="213" t="s">
        <v>1887</v>
      </c>
      <c r="G182" s="211"/>
      <c r="H182" s="211"/>
      <c r="I182" s="214"/>
      <c r="J182" s="215">
        <f>BK182</f>
        <v>0</v>
      </c>
      <c r="K182" s="211"/>
      <c r="L182" s="216"/>
      <c r="M182" s="217"/>
      <c r="N182" s="218"/>
      <c r="O182" s="218"/>
      <c r="P182" s="219">
        <f>SUM(P183:P187)</f>
        <v>0</v>
      </c>
      <c r="Q182" s="218"/>
      <c r="R182" s="219">
        <f>SUM(R183:R187)</f>
        <v>0</v>
      </c>
      <c r="S182" s="218"/>
      <c r="T182" s="220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83</v>
      </c>
      <c r="AT182" s="222" t="s">
        <v>75</v>
      </c>
      <c r="AU182" s="222" t="s">
        <v>76</v>
      </c>
      <c r="AY182" s="221" t="s">
        <v>166</v>
      </c>
      <c r="BK182" s="223">
        <f>SUM(BK183:BK187)</f>
        <v>0</v>
      </c>
    </row>
    <row r="183" s="2" customFormat="1" ht="36" customHeight="1">
      <c r="A183" s="38"/>
      <c r="B183" s="39"/>
      <c r="C183" s="226" t="s">
        <v>500</v>
      </c>
      <c r="D183" s="226" t="s">
        <v>169</v>
      </c>
      <c r="E183" s="227" t="s">
        <v>1888</v>
      </c>
      <c r="F183" s="228" t="s">
        <v>1889</v>
      </c>
      <c r="G183" s="229" t="s">
        <v>533</v>
      </c>
      <c r="H183" s="230">
        <v>2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174</v>
      </c>
      <c r="AT183" s="237" t="s">
        <v>169</v>
      </c>
      <c r="AU183" s="237" t="s">
        <v>83</v>
      </c>
      <c r="AY183" s="17" t="s">
        <v>166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174</v>
      </c>
      <c r="BM183" s="237" t="s">
        <v>778</v>
      </c>
    </row>
    <row r="184" s="2" customFormat="1" ht="26.4" customHeight="1">
      <c r="A184" s="38"/>
      <c r="B184" s="39"/>
      <c r="C184" s="226" t="s">
        <v>505</v>
      </c>
      <c r="D184" s="226" t="s">
        <v>169</v>
      </c>
      <c r="E184" s="227" t="s">
        <v>1890</v>
      </c>
      <c r="F184" s="228" t="s">
        <v>1891</v>
      </c>
      <c r="G184" s="229" t="s">
        <v>533</v>
      </c>
      <c r="H184" s="230">
        <v>1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174</v>
      </c>
      <c r="AT184" s="237" t="s">
        <v>169</v>
      </c>
      <c r="AU184" s="237" t="s">
        <v>83</v>
      </c>
      <c r="AY184" s="17" t="s">
        <v>166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174</v>
      </c>
      <c r="BM184" s="237" t="s">
        <v>789</v>
      </c>
    </row>
    <row r="185" s="2" customFormat="1" ht="24" customHeight="1">
      <c r="A185" s="38"/>
      <c r="B185" s="39"/>
      <c r="C185" s="226" t="s">
        <v>510</v>
      </c>
      <c r="D185" s="226" t="s">
        <v>169</v>
      </c>
      <c r="E185" s="227" t="s">
        <v>1892</v>
      </c>
      <c r="F185" s="228" t="s">
        <v>1893</v>
      </c>
      <c r="G185" s="229" t="s">
        <v>533</v>
      </c>
      <c r="H185" s="230">
        <v>1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174</v>
      </c>
      <c r="AT185" s="237" t="s">
        <v>169</v>
      </c>
      <c r="AU185" s="237" t="s">
        <v>83</v>
      </c>
      <c r="AY185" s="17" t="s">
        <v>166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174</v>
      </c>
      <c r="BM185" s="237" t="s">
        <v>801</v>
      </c>
    </row>
    <row r="186" s="2" customFormat="1" ht="16.5" customHeight="1">
      <c r="A186" s="38"/>
      <c r="B186" s="39"/>
      <c r="C186" s="226" t="s">
        <v>515</v>
      </c>
      <c r="D186" s="226" t="s">
        <v>169</v>
      </c>
      <c r="E186" s="227" t="s">
        <v>1894</v>
      </c>
      <c r="F186" s="228" t="s">
        <v>1895</v>
      </c>
      <c r="G186" s="229" t="s">
        <v>1032</v>
      </c>
      <c r="H186" s="230">
        <v>3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174</v>
      </c>
      <c r="AT186" s="237" t="s">
        <v>169</v>
      </c>
      <c r="AU186" s="237" t="s">
        <v>83</v>
      </c>
      <c r="AY186" s="17" t="s">
        <v>166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174</v>
      </c>
      <c r="BM186" s="237" t="s">
        <v>817</v>
      </c>
    </row>
    <row r="187" s="2" customFormat="1" ht="16.5" customHeight="1">
      <c r="A187" s="38"/>
      <c r="B187" s="39"/>
      <c r="C187" s="226" t="s">
        <v>523</v>
      </c>
      <c r="D187" s="226" t="s">
        <v>169</v>
      </c>
      <c r="E187" s="227" t="s">
        <v>1896</v>
      </c>
      <c r="F187" s="228" t="s">
        <v>1897</v>
      </c>
      <c r="G187" s="229" t="s">
        <v>1157</v>
      </c>
      <c r="H187" s="230">
        <v>1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174</v>
      </c>
      <c r="AT187" s="237" t="s">
        <v>169</v>
      </c>
      <c r="AU187" s="237" t="s">
        <v>83</v>
      </c>
      <c r="AY187" s="17" t="s">
        <v>166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174</v>
      </c>
      <c r="BM187" s="237" t="s">
        <v>830</v>
      </c>
    </row>
    <row r="188" s="12" customFormat="1" ht="25.92" customHeight="1">
      <c r="A188" s="12"/>
      <c r="B188" s="210"/>
      <c r="C188" s="211"/>
      <c r="D188" s="212" t="s">
        <v>75</v>
      </c>
      <c r="E188" s="213" t="s">
        <v>1898</v>
      </c>
      <c r="F188" s="213" t="s">
        <v>1899</v>
      </c>
      <c r="G188" s="211"/>
      <c r="H188" s="211"/>
      <c r="I188" s="214"/>
      <c r="J188" s="215">
        <f>BK188</f>
        <v>0</v>
      </c>
      <c r="K188" s="211"/>
      <c r="L188" s="216"/>
      <c r="M188" s="217"/>
      <c r="N188" s="218"/>
      <c r="O188" s="218"/>
      <c r="P188" s="219">
        <f>SUM(P189:P199)</f>
        <v>0</v>
      </c>
      <c r="Q188" s="218"/>
      <c r="R188" s="219">
        <f>SUM(R189:R199)</f>
        <v>0</v>
      </c>
      <c r="S188" s="218"/>
      <c r="T188" s="220">
        <f>SUM(T189:T199)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83</v>
      </c>
      <c r="AT188" s="222" t="s">
        <v>75</v>
      </c>
      <c r="AU188" s="222" t="s">
        <v>76</v>
      </c>
      <c r="AY188" s="221" t="s">
        <v>166</v>
      </c>
      <c r="BK188" s="223">
        <f>SUM(BK189:BK199)</f>
        <v>0</v>
      </c>
    </row>
    <row r="189" s="2" customFormat="1" ht="24" customHeight="1">
      <c r="A189" s="38"/>
      <c r="B189" s="39"/>
      <c r="C189" s="226" t="s">
        <v>530</v>
      </c>
      <c r="D189" s="226" t="s">
        <v>169</v>
      </c>
      <c r="E189" s="227" t="s">
        <v>1900</v>
      </c>
      <c r="F189" s="228" t="s">
        <v>1901</v>
      </c>
      <c r="G189" s="229" t="s">
        <v>533</v>
      </c>
      <c r="H189" s="230">
        <v>3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174</v>
      </c>
      <c r="AT189" s="237" t="s">
        <v>169</v>
      </c>
      <c r="AU189" s="237" t="s">
        <v>83</v>
      </c>
      <c r="AY189" s="17" t="s">
        <v>166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174</v>
      </c>
      <c r="BM189" s="237" t="s">
        <v>842</v>
      </c>
    </row>
    <row r="190" s="2" customFormat="1" ht="16.5" customHeight="1">
      <c r="A190" s="38"/>
      <c r="B190" s="39"/>
      <c r="C190" s="226" t="s">
        <v>535</v>
      </c>
      <c r="D190" s="226" t="s">
        <v>169</v>
      </c>
      <c r="E190" s="227" t="s">
        <v>1902</v>
      </c>
      <c r="F190" s="228" t="s">
        <v>1903</v>
      </c>
      <c r="G190" s="229" t="s">
        <v>533</v>
      </c>
      <c r="H190" s="230">
        <v>1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174</v>
      </c>
      <c r="AT190" s="237" t="s">
        <v>169</v>
      </c>
      <c r="AU190" s="237" t="s">
        <v>83</v>
      </c>
      <c r="AY190" s="17" t="s">
        <v>166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174</v>
      </c>
      <c r="BM190" s="237" t="s">
        <v>850</v>
      </c>
    </row>
    <row r="191" s="2" customFormat="1" ht="16.5" customHeight="1">
      <c r="A191" s="38"/>
      <c r="B191" s="39"/>
      <c r="C191" s="226" t="s">
        <v>541</v>
      </c>
      <c r="D191" s="226" t="s">
        <v>169</v>
      </c>
      <c r="E191" s="227" t="s">
        <v>1904</v>
      </c>
      <c r="F191" s="228" t="s">
        <v>1905</v>
      </c>
      <c r="G191" s="229" t="s">
        <v>533</v>
      </c>
      <c r="H191" s="230">
        <v>4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174</v>
      </c>
      <c r="AT191" s="237" t="s">
        <v>169</v>
      </c>
      <c r="AU191" s="237" t="s">
        <v>83</v>
      </c>
      <c r="AY191" s="17" t="s">
        <v>166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174</v>
      </c>
      <c r="BM191" s="237" t="s">
        <v>859</v>
      </c>
    </row>
    <row r="192" s="2" customFormat="1" ht="26.4" customHeight="1">
      <c r="A192" s="38"/>
      <c r="B192" s="39"/>
      <c r="C192" s="226" t="s">
        <v>548</v>
      </c>
      <c r="D192" s="226" t="s">
        <v>169</v>
      </c>
      <c r="E192" s="227" t="s">
        <v>1906</v>
      </c>
      <c r="F192" s="228" t="s">
        <v>1907</v>
      </c>
      <c r="G192" s="229" t="s">
        <v>298</v>
      </c>
      <c r="H192" s="230">
        <v>22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174</v>
      </c>
      <c r="AT192" s="237" t="s">
        <v>169</v>
      </c>
      <c r="AU192" s="237" t="s">
        <v>83</v>
      </c>
      <c r="AY192" s="17" t="s">
        <v>166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174</v>
      </c>
      <c r="BM192" s="237" t="s">
        <v>867</v>
      </c>
    </row>
    <row r="193" s="2" customFormat="1" ht="16.5" customHeight="1">
      <c r="A193" s="38"/>
      <c r="B193" s="39"/>
      <c r="C193" s="226" t="s">
        <v>552</v>
      </c>
      <c r="D193" s="226" t="s">
        <v>169</v>
      </c>
      <c r="E193" s="227" t="s">
        <v>1908</v>
      </c>
      <c r="F193" s="228" t="s">
        <v>1909</v>
      </c>
      <c r="G193" s="229" t="s">
        <v>298</v>
      </c>
      <c r="H193" s="230">
        <v>4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174</v>
      </c>
      <c r="AT193" s="237" t="s">
        <v>169</v>
      </c>
      <c r="AU193" s="237" t="s">
        <v>83</v>
      </c>
      <c r="AY193" s="17" t="s">
        <v>166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174</v>
      </c>
      <c r="BM193" s="237" t="s">
        <v>879</v>
      </c>
    </row>
    <row r="194" s="2" customFormat="1" ht="16.5" customHeight="1">
      <c r="A194" s="38"/>
      <c r="B194" s="39"/>
      <c r="C194" s="226" t="s">
        <v>184</v>
      </c>
      <c r="D194" s="226" t="s">
        <v>169</v>
      </c>
      <c r="E194" s="227" t="s">
        <v>1910</v>
      </c>
      <c r="F194" s="228" t="s">
        <v>1911</v>
      </c>
      <c r="G194" s="229" t="s">
        <v>533</v>
      </c>
      <c r="H194" s="230">
        <v>74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174</v>
      </c>
      <c r="AT194" s="237" t="s">
        <v>169</v>
      </c>
      <c r="AU194" s="237" t="s">
        <v>83</v>
      </c>
      <c r="AY194" s="17" t="s">
        <v>166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174</v>
      </c>
      <c r="BM194" s="237" t="s">
        <v>887</v>
      </c>
    </row>
    <row r="195" s="2" customFormat="1" ht="16.5" customHeight="1">
      <c r="A195" s="38"/>
      <c r="B195" s="39"/>
      <c r="C195" s="226" t="s">
        <v>559</v>
      </c>
      <c r="D195" s="226" t="s">
        <v>169</v>
      </c>
      <c r="E195" s="227" t="s">
        <v>1912</v>
      </c>
      <c r="F195" s="228" t="s">
        <v>1913</v>
      </c>
      <c r="G195" s="229" t="s">
        <v>298</v>
      </c>
      <c r="H195" s="230">
        <v>3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174</v>
      </c>
      <c r="AT195" s="237" t="s">
        <v>169</v>
      </c>
      <c r="AU195" s="237" t="s">
        <v>83</v>
      </c>
      <c r="AY195" s="17" t="s">
        <v>166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174</v>
      </c>
      <c r="BM195" s="237" t="s">
        <v>895</v>
      </c>
    </row>
    <row r="196" s="2" customFormat="1" ht="16.5" customHeight="1">
      <c r="A196" s="38"/>
      <c r="B196" s="39"/>
      <c r="C196" s="226" t="s">
        <v>563</v>
      </c>
      <c r="D196" s="226" t="s">
        <v>169</v>
      </c>
      <c r="E196" s="227" t="s">
        <v>1914</v>
      </c>
      <c r="F196" s="228" t="s">
        <v>1915</v>
      </c>
      <c r="G196" s="229" t="s">
        <v>533</v>
      </c>
      <c r="H196" s="230">
        <v>5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174</v>
      </c>
      <c r="AT196" s="237" t="s">
        <v>169</v>
      </c>
      <c r="AU196" s="237" t="s">
        <v>83</v>
      </c>
      <c r="AY196" s="17" t="s">
        <v>166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174</v>
      </c>
      <c r="BM196" s="237" t="s">
        <v>903</v>
      </c>
    </row>
    <row r="197" s="2" customFormat="1" ht="16.5" customHeight="1">
      <c r="A197" s="38"/>
      <c r="B197" s="39"/>
      <c r="C197" s="226" t="s">
        <v>567</v>
      </c>
      <c r="D197" s="226" t="s">
        <v>169</v>
      </c>
      <c r="E197" s="227" t="s">
        <v>1916</v>
      </c>
      <c r="F197" s="228" t="s">
        <v>1917</v>
      </c>
      <c r="G197" s="229" t="s">
        <v>533</v>
      </c>
      <c r="H197" s="230">
        <v>2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174</v>
      </c>
      <c r="AT197" s="237" t="s">
        <v>169</v>
      </c>
      <c r="AU197" s="237" t="s">
        <v>83</v>
      </c>
      <c r="AY197" s="17" t="s">
        <v>166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174</v>
      </c>
      <c r="BM197" s="237" t="s">
        <v>911</v>
      </c>
    </row>
    <row r="198" s="2" customFormat="1" ht="16.5" customHeight="1">
      <c r="A198" s="38"/>
      <c r="B198" s="39"/>
      <c r="C198" s="226" t="s">
        <v>571</v>
      </c>
      <c r="D198" s="226" t="s">
        <v>169</v>
      </c>
      <c r="E198" s="227" t="s">
        <v>1918</v>
      </c>
      <c r="F198" s="228" t="s">
        <v>1919</v>
      </c>
      <c r="G198" s="229" t="s">
        <v>533</v>
      </c>
      <c r="H198" s="230">
        <v>9</v>
      </c>
      <c r="I198" s="231"/>
      <c r="J198" s="232">
        <f>ROUND(I198*H198,2)</f>
        <v>0</v>
      </c>
      <c r="K198" s="228" t="s">
        <v>1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174</v>
      </c>
      <c r="AT198" s="237" t="s">
        <v>169</v>
      </c>
      <c r="AU198" s="237" t="s">
        <v>83</v>
      </c>
      <c r="AY198" s="17" t="s">
        <v>166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174</v>
      </c>
      <c r="BM198" s="237" t="s">
        <v>838</v>
      </c>
    </row>
    <row r="199" s="2" customFormat="1" ht="16.5" customHeight="1">
      <c r="A199" s="38"/>
      <c r="B199" s="39"/>
      <c r="C199" s="226" t="s">
        <v>575</v>
      </c>
      <c r="D199" s="226" t="s">
        <v>169</v>
      </c>
      <c r="E199" s="227" t="s">
        <v>1920</v>
      </c>
      <c r="F199" s="228" t="s">
        <v>1921</v>
      </c>
      <c r="G199" s="229" t="s">
        <v>1157</v>
      </c>
      <c r="H199" s="230">
        <v>1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174</v>
      </c>
      <c r="AT199" s="237" t="s">
        <v>169</v>
      </c>
      <c r="AU199" s="237" t="s">
        <v>83</v>
      </c>
      <c r="AY199" s="17" t="s">
        <v>166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174</v>
      </c>
      <c r="BM199" s="237" t="s">
        <v>915</v>
      </c>
    </row>
    <row r="200" s="12" customFormat="1" ht="25.92" customHeight="1">
      <c r="A200" s="12"/>
      <c r="B200" s="210"/>
      <c r="C200" s="211"/>
      <c r="D200" s="212" t="s">
        <v>75</v>
      </c>
      <c r="E200" s="213" t="s">
        <v>1922</v>
      </c>
      <c r="F200" s="213" t="s">
        <v>1923</v>
      </c>
      <c r="G200" s="211"/>
      <c r="H200" s="211"/>
      <c r="I200" s="214"/>
      <c r="J200" s="215">
        <f>BK200</f>
        <v>0</v>
      </c>
      <c r="K200" s="211"/>
      <c r="L200" s="216"/>
      <c r="M200" s="217"/>
      <c r="N200" s="218"/>
      <c r="O200" s="218"/>
      <c r="P200" s="219">
        <f>SUM(P201:P204)</f>
        <v>0</v>
      </c>
      <c r="Q200" s="218"/>
      <c r="R200" s="219">
        <f>SUM(R201:R204)</f>
        <v>0</v>
      </c>
      <c r="S200" s="218"/>
      <c r="T200" s="220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83</v>
      </c>
      <c r="AT200" s="222" t="s">
        <v>75</v>
      </c>
      <c r="AU200" s="222" t="s">
        <v>76</v>
      </c>
      <c r="AY200" s="221" t="s">
        <v>166</v>
      </c>
      <c r="BK200" s="223">
        <f>SUM(BK201:BK204)</f>
        <v>0</v>
      </c>
    </row>
    <row r="201" s="2" customFormat="1" ht="26.4" customHeight="1">
      <c r="A201" s="38"/>
      <c r="B201" s="39"/>
      <c r="C201" s="226" t="s">
        <v>579</v>
      </c>
      <c r="D201" s="226" t="s">
        <v>169</v>
      </c>
      <c r="E201" s="227" t="s">
        <v>1924</v>
      </c>
      <c r="F201" s="228" t="s">
        <v>1925</v>
      </c>
      <c r="G201" s="229" t="s">
        <v>1765</v>
      </c>
      <c r="H201" s="230">
        <v>1000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174</v>
      </c>
      <c r="AT201" s="237" t="s">
        <v>169</v>
      </c>
      <c r="AU201" s="237" t="s">
        <v>83</v>
      </c>
      <c r="AY201" s="17" t="s">
        <v>166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174</v>
      </c>
      <c r="BM201" s="237" t="s">
        <v>927</v>
      </c>
    </row>
    <row r="202" s="2" customFormat="1" ht="16.5" customHeight="1">
      <c r="A202" s="38"/>
      <c r="B202" s="39"/>
      <c r="C202" s="226" t="s">
        <v>587</v>
      </c>
      <c r="D202" s="226" t="s">
        <v>169</v>
      </c>
      <c r="E202" s="227" t="s">
        <v>1926</v>
      </c>
      <c r="F202" s="228" t="s">
        <v>1927</v>
      </c>
      <c r="G202" s="229" t="s">
        <v>1032</v>
      </c>
      <c r="H202" s="230">
        <v>4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174</v>
      </c>
      <c r="AT202" s="237" t="s">
        <v>169</v>
      </c>
      <c r="AU202" s="237" t="s">
        <v>83</v>
      </c>
      <c r="AY202" s="17" t="s">
        <v>166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174</v>
      </c>
      <c r="BM202" s="237" t="s">
        <v>935</v>
      </c>
    </row>
    <row r="203" s="2" customFormat="1" ht="16.5" customHeight="1">
      <c r="A203" s="38"/>
      <c r="B203" s="39"/>
      <c r="C203" s="226" t="s">
        <v>594</v>
      </c>
      <c r="D203" s="226" t="s">
        <v>169</v>
      </c>
      <c r="E203" s="227" t="s">
        <v>1928</v>
      </c>
      <c r="F203" s="228" t="s">
        <v>1929</v>
      </c>
      <c r="G203" s="229" t="s">
        <v>1157</v>
      </c>
      <c r="H203" s="230">
        <v>1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174</v>
      </c>
      <c r="AT203" s="237" t="s">
        <v>169</v>
      </c>
      <c r="AU203" s="237" t="s">
        <v>83</v>
      </c>
      <c r="AY203" s="17" t="s">
        <v>166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174</v>
      </c>
      <c r="BM203" s="237" t="s">
        <v>1723</v>
      </c>
    </row>
    <row r="204" s="2" customFormat="1" ht="26.4" customHeight="1">
      <c r="A204" s="38"/>
      <c r="B204" s="39"/>
      <c r="C204" s="226" t="s">
        <v>601</v>
      </c>
      <c r="D204" s="226" t="s">
        <v>169</v>
      </c>
      <c r="E204" s="227" t="s">
        <v>1930</v>
      </c>
      <c r="F204" s="228" t="s">
        <v>1931</v>
      </c>
      <c r="G204" s="229" t="s">
        <v>1157</v>
      </c>
      <c r="H204" s="230">
        <v>1</v>
      </c>
      <c r="I204" s="231"/>
      <c r="J204" s="232">
        <f>ROUND(I204*H204,2)</f>
        <v>0</v>
      </c>
      <c r="K204" s="228" t="s">
        <v>1</v>
      </c>
      <c r="L204" s="44"/>
      <c r="M204" s="278" t="s">
        <v>1</v>
      </c>
      <c r="N204" s="279" t="s">
        <v>41</v>
      </c>
      <c r="O204" s="280"/>
      <c r="P204" s="281">
        <f>O204*H204</f>
        <v>0</v>
      </c>
      <c r="Q204" s="281">
        <v>0</v>
      </c>
      <c r="R204" s="281">
        <f>Q204*H204</f>
        <v>0</v>
      </c>
      <c r="S204" s="281">
        <v>0</v>
      </c>
      <c r="T204" s="2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174</v>
      </c>
      <c r="AT204" s="237" t="s">
        <v>169</v>
      </c>
      <c r="AU204" s="237" t="s">
        <v>83</v>
      </c>
      <c r="AY204" s="17" t="s">
        <v>166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174</v>
      </c>
      <c r="BM204" s="237" t="s">
        <v>1467</v>
      </c>
    </row>
    <row r="205" s="2" customFormat="1" ht="6.96" customHeight="1">
      <c r="A205" s="38"/>
      <c r="B205" s="66"/>
      <c r="C205" s="67"/>
      <c r="D205" s="67"/>
      <c r="E205" s="67"/>
      <c r="F205" s="67"/>
      <c r="G205" s="67"/>
      <c r="H205" s="67"/>
      <c r="I205" s="67"/>
      <c r="J205" s="67"/>
      <c r="K205" s="67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XxOzZo95IqVOtOhWcyMPhEeaWJIwN8nYuAF0irmf2URn8zrsaA8QdYV08W7q8a6x8vPuTz1LxsXzcSAnCmbmcg==" hashValue="89Ouo8dLnFTdOy5Kz5px2wHIV12v/Wn6WyRM9rYkwoplEFtolojwaw6Q7VO5SSbRjzDSzoWsHivKMctjgfbs+w==" algorithmName="SHA-512" password="CC35"/>
  <autoFilter ref="C126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2024-05-31T09:31:18Z</dcterms:created>
  <dcterms:modified xsi:type="dcterms:W3CDTF">2024-05-31T09:33:03Z</dcterms:modified>
</cp:coreProperties>
</file>